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Доходы!$A$28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Доходы!$D$28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Доходы!$A$27:$D$29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7" i="2" l="1"/>
  <c r="F156" i="2"/>
  <c r="F157" i="2"/>
  <c r="F158" i="2"/>
  <c r="F159" i="2"/>
  <c r="E156" i="2"/>
  <c r="E157" i="2"/>
  <c r="E158" i="2"/>
  <c r="E132" i="2" l="1"/>
  <c r="D87" i="2" l="1"/>
  <c r="E31" i="2" l="1"/>
  <c r="E51" i="1"/>
  <c r="E52" i="1"/>
  <c r="E53" i="1"/>
  <c r="F57" i="1" l="1"/>
  <c r="F56" i="1"/>
  <c r="F55" i="1"/>
  <c r="F54" i="1"/>
  <c r="F53" i="1"/>
  <c r="F52" i="1"/>
  <c r="F51" i="1"/>
  <c r="F175" i="2" l="1"/>
  <c r="D174" i="2"/>
  <c r="F174" i="2" s="1"/>
  <c r="D173" i="2"/>
  <c r="D172" i="2" s="1"/>
  <c r="F167" i="2"/>
  <c r="E166" i="2"/>
  <c r="F166" i="2" s="1"/>
  <c r="D166" i="2"/>
  <c r="D165" i="2" s="1"/>
  <c r="F155" i="2"/>
  <c r="E154" i="2"/>
  <c r="F154" i="2" s="1"/>
  <c r="F153" i="2"/>
  <c r="E153" i="2"/>
  <c r="E152" i="2" s="1"/>
  <c r="F152" i="2" s="1"/>
  <c r="F151" i="2"/>
  <c r="E150" i="2"/>
  <c r="E149" i="2" s="1"/>
  <c r="E148" i="2" s="1"/>
  <c r="E146" i="2" s="1"/>
  <c r="E145" i="2" s="1"/>
  <c r="E144" i="2" s="1"/>
  <c r="D150" i="2"/>
  <c r="D149" i="2" s="1"/>
  <c r="F143" i="2"/>
  <c r="E142" i="2"/>
  <c r="E141" i="2" s="1"/>
  <c r="E140" i="2" s="1"/>
  <c r="E139" i="2" s="1"/>
  <c r="E138" i="2" s="1"/>
  <c r="E137" i="2" s="1"/>
  <c r="E136" i="2" s="1"/>
  <c r="D142" i="2"/>
  <c r="D141" i="2"/>
  <c r="F141" i="2" s="1"/>
  <c r="F135" i="2"/>
  <c r="F133" i="2"/>
  <c r="D132" i="2"/>
  <c r="F132" i="2" s="1"/>
  <c r="E131" i="2"/>
  <c r="E130" i="2" s="1"/>
  <c r="E121" i="2" s="1"/>
  <c r="F129" i="2"/>
  <c r="F128" i="2" s="1"/>
  <c r="F127" i="2" s="1"/>
  <c r="F126" i="2" s="1"/>
  <c r="E128" i="2"/>
  <c r="E127" i="2" s="1"/>
  <c r="E126" i="2" s="1"/>
  <c r="D128" i="2"/>
  <c r="D127" i="2" s="1"/>
  <c r="D126" i="2" s="1"/>
  <c r="F125" i="2"/>
  <c r="F124" i="2" s="1"/>
  <c r="F123" i="2" s="1"/>
  <c r="F122" i="2" s="1"/>
  <c r="E124" i="2"/>
  <c r="E123" i="2" s="1"/>
  <c r="E122" i="2" s="1"/>
  <c r="D124" i="2"/>
  <c r="D123" i="2" s="1"/>
  <c r="D122" i="2" s="1"/>
  <c r="F117" i="2"/>
  <c r="F116" i="2" s="1"/>
  <c r="F115" i="2" s="1"/>
  <c r="F114" i="2" s="1"/>
  <c r="F113" i="2" s="1"/>
  <c r="F112" i="2" s="1"/>
  <c r="F111" i="2" s="1"/>
  <c r="D116" i="2"/>
  <c r="D115" i="2"/>
  <c r="D114" i="2" s="1"/>
  <c r="D113" i="2" s="1"/>
  <c r="D112" i="2" s="1"/>
  <c r="D111" i="2" s="1"/>
  <c r="E112" i="2"/>
  <c r="E111" i="2"/>
  <c r="F108" i="2"/>
  <c r="F107" i="2" s="1"/>
  <c r="F106" i="2" s="1"/>
  <c r="F105" i="2" s="1"/>
  <c r="F104" i="2" s="1"/>
  <c r="F103" i="2" s="1"/>
  <c r="E108" i="2"/>
  <c r="E107" i="2" s="1"/>
  <c r="E106" i="2" s="1"/>
  <c r="E105" i="2" s="1"/>
  <c r="E104" i="2" s="1"/>
  <c r="E103" i="2" s="1"/>
  <c r="D108" i="2"/>
  <c r="D107" i="2" s="1"/>
  <c r="D106" i="2" s="1"/>
  <c r="D105" i="2" s="1"/>
  <c r="D104" i="2" s="1"/>
  <c r="D103" i="2" s="1"/>
  <c r="F102" i="2"/>
  <c r="E101" i="2"/>
  <c r="D101" i="2"/>
  <c r="D100" i="2" s="1"/>
  <c r="D99" i="2" s="1"/>
  <c r="D98" i="2" s="1"/>
  <c r="F94" i="2"/>
  <c r="E93" i="2"/>
  <c r="E92" i="2" s="1"/>
  <c r="E91" i="2" s="1"/>
  <c r="E90" i="2" s="1"/>
  <c r="E89" i="2" s="1"/>
  <c r="E88" i="2" s="1"/>
  <c r="E87" i="2" s="1"/>
  <c r="D93" i="2"/>
  <c r="D92" i="2" s="1"/>
  <c r="F85" i="2"/>
  <c r="E85" i="2"/>
  <c r="E84" i="2" s="1"/>
  <c r="D85" i="2"/>
  <c r="D84" i="2"/>
  <c r="F83" i="2"/>
  <c r="F82" i="2"/>
  <c r="E81" i="2"/>
  <c r="E80" i="2" s="1"/>
  <c r="E79" i="2" s="1"/>
  <c r="E78" i="2" s="1"/>
  <c r="E77" i="2" s="1"/>
  <c r="E76" i="2" s="1"/>
  <c r="E75" i="2" s="1"/>
  <c r="D81" i="2"/>
  <c r="F81" i="2" s="1"/>
  <c r="F74" i="2"/>
  <c r="E73" i="2"/>
  <c r="D73" i="2"/>
  <c r="D72" i="2" s="1"/>
  <c r="D71" i="2" s="1"/>
  <c r="F70" i="2"/>
  <c r="E69" i="2"/>
  <c r="E68" i="2" s="1"/>
  <c r="E67" i="2" s="1"/>
  <c r="D69" i="2"/>
  <c r="D68" i="2" s="1"/>
  <c r="F65" i="2"/>
  <c r="F64" i="2"/>
  <c r="E64" i="2"/>
  <c r="E63" i="2" s="1"/>
  <c r="F59" i="2"/>
  <c r="F58" i="2"/>
  <c r="E57" i="2"/>
  <c r="E56" i="2" s="1"/>
  <c r="E55" i="2" s="1"/>
  <c r="E54" i="2" s="1"/>
  <c r="E53" i="2" s="1"/>
  <c r="D57" i="2"/>
  <c r="D56" i="2"/>
  <c r="D55" i="2" s="1"/>
  <c r="D54" i="2" s="1"/>
  <c r="F51" i="2"/>
  <c r="F50" i="2"/>
  <c r="F49" i="2"/>
  <c r="F48" i="2"/>
  <c r="F47" i="2"/>
  <c r="F46" i="2"/>
  <c r="F45" i="2"/>
  <c r="E44" i="2"/>
  <c r="E43" i="2" s="1"/>
  <c r="E42" i="2" s="1"/>
  <c r="E41" i="2" s="1"/>
  <c r="E40" i="2" s="1"/>
  <c r="D44" i="2"/>
  <c r="F39" i="2"/>
  <c r="F38" i="2"/>
  <c r="E38" i="2"/>
  <c r="F37" i="2"/>
  <c r="E37" i="2"/>
  <c r="E36" i="2" s="1"/>
  <c r="F36" i="2" s="1"/>
  <c r="E35" i="2"/>
  <c r="E34" i="2" s="1"/>
  <c r="F34" i="2" s="1"/>
  <c r="F33" i="2"/>
  <c r="F32" i="2"/>
  <c r="E30" i="2"/>
  <c r="D31" i="2"/>
  <c r="E28" i="2"/>
  <c r="E27" i="2" s="1"/>
  <c r="D28" i="2"/>
  <c r="D27" i="2" s="1"/>
  <c r="F25" i="2"/>
  <c r="F24" i="2"/>
  <c r="F23" i="2"/>
  <c r="E22" i="2"/>
  <c r="E21" i="2" s="1"/>
  <c r="E20" i="2" s="1"/>
  <c r="D22" i="2"/>
  <c r="F78" i="1"/>
  <c r="F77" i="1" s="1"/>
  <c r="E77" i="1"/>
  <c r="D77" i="1"/>
  <c r="F76" i="1"/>
  <c r="E75" i="1"/>
  <c r="D75" i="1"/>
  <c r="F73" i="1"/>
  <c r="E72" i="1"/>
  <c r="D72" i="1"/>
  <c r="D69" i="1" s="1"/>
  <c r="F71" i="1"/>
  <c r="E70" i="1"/>
  <c r="F70" i="1" s="1"/>
  <c r="F68" i="1"/>
  <c r="E67" i="1"/>
  <c r="E64" i="1" s="1"/>
  <c r="D67" i="1"/>
  <c r="D64" i="1" s="1"/>
  <c r="D63" i="1" s="1"/>
  <c r="F66" i="1"/>
  <c r="F65" i="1"/>
  <c r="F60" i="1"/>
  <c r="E59" i="1"/>
  <c r="F59" i="1" s="1"/>
  <c r="D59" i="1"/>
  <c r="D58" i="1"/>
  <c r="F50" i="1"/>
  <c r="D49" i="1"/>
  <c r="D48" i="1" s="1"/>
  <c r="F48" i="1" s="1"/>
  <c r="F47" i="1"/>
  <c r="E46" i="1"/>
  <c r="F46" i="1" s="1"/>
  <c r="D46" i="1"/>
  <c r="F45" i="1"/>
  <c r="E44" i="1"/>
  <c r="F44" i="1" s="1"/>
  <c r="D44" i="1"/>
  <c r="D43" i="1" s="1"/>
  <c r="F42" i="1"/>
  <c r="E41" i="1"/>
  <c r="E40" i="1" s="1"/>
  <c r="D40" i="1"/>
  <c r="F38" i="1"/>
  <c r="E37" i="1"/>
  <c r="E36" i="1" s="1"/>
  <c r="D37" i="1"/>
  <c r="D36" i="1"/>
  <c r="F35" i="1"/>
  <c r="F34" i="1"/>
  <c r="F33" i="1"/>
  <c r="F32" i="1"/>
  <c r="E31" i="1"/>
  <c r="F31" i="1" s="1"/>
  <c r="F29" i="1"/>
  <c r="E28" i="1"/>
  <c r="F28" i="1" s="1"/>
  <c r="D27" i="1"/>
  <c r="D22" i="1" s="1"/>
  <c r="F26" i="1"/>
  <c r="E24" i="1"/>
  <c r="E23" i="1" s="1"/>
  <c r="D39" i="1" l="1"/>
  <c r="D21" i="1" s="1"/>
  <c r="F57" i="2"/>
  <c r="F73" i="2"/>
  <c r="F68" i="2"/>
  <c r="F69" i="2"/>
  <c r="F101" i="2"/>
  <c r="F142" i="2"/>
  <c r="D80" i="2"/>
  <c r="D79" i="2" s="1"/>
  <c r="D74" i="1"/>
  <c r="D62" i="1" s="1"/>
  <c r="D61" i="1" s="1"/>
  <c r="F72" i="1"/>
  <c r="E165" i="2"/>
  <c r="E164" i="2" s="1"/>
  <c r="E163" i="2" s="1"/>
  <c r="E162" i="2" s="1"/>
  <c r="E161" i="2" s="1"/>
  <c r="E160" i="2" s="1"/>
  <c r="E74" i="1"/>
  <c r="E26" i="2"/>
  <c r="E19" i="2" s="1"/>
  <c r="E18" i="2" s="1"/>
  <c r="E17" i="2" s="1"/>
  <c r="F55" i="2"/>
  <c r="F56" i="2"/>
  <c r="E72" i="2"/>
  <c r="F93" i="2"/>
  <c r="E100" i="2"/>
  <c r="E120" i="2"/>
  <c r="E119" i="2" s="1"/>
  <c r="E110" i="2" s="1"/>
  <c r="F150" i="2"/>
  <c r="E27" i="1"/>
  <c r="E22" i="1" s="1"/>
  <c r="F36" i="1"/>
  <c r="F58" i="1"/>
  <c r="F40" i="1"/>
  <c r="E63" i="1"/>
  <c r="F63" i="1" s="1"/>
  <c r="F64" i="1"/>
  <c r="F37" i="1"/>
  <c r="F41" i="1"/>
  <c r="F49" i="1"/>
  <c r="F69" i="1"/>
  <c r="F22" i="2"/>
  <c r="D21" i="2"/>
  <c r="F35" i="2"/>
  <c r="E62" i="2"/>
  <c r="F63" i="2"/>
  <c r="D148" i="2"/>
  <c r="D147" i="2" s="1"/>
  <c r="F149" i="2"/>
  <c r="F67" i="1"/>
  <c r="E69" i="1"/>
  <c r="F75" i="1"/>
  <c r="F54" i="2"/>
  <c r="D53" i="2"/>
  <c r="F92" i="2"/>
  <c r="D164" i="2"/>
  <c r="F172" i="2"/>
  <c r="D171" i="2"/>
  <c r="E43" i="1"/>
  <c r="E39" i="1" s="1"/>
  <c r="E58" i="1"/>
  <c r="F31" i="2"/>
  <c r="D30" i="2"/>
  <c r="F44" i="2"/>
  <c r="D43" i="2"/>
  <c r="D67" i="2"/>
  <c r="D91" i="2"/>
  <c r="D97" i="2"/>
  <c r="D131" i="2"/>
  <c r="D140" i="2"/>
  <c r="F173" i="2"/>
  <c r="F80" i="2" l="1"/>
  <c r="F74" i="1"/>
  <c r="F165" i="2"/>
  <c r="E21" i="1"/>
  <c r="F72" i="2"/>
  <c r="E71" i="2"/>
  <c r="E99" i="2"/>
  <c r="F100" i="2"/>
  <c r="F27" i="1"/>
  <c r="F39" i="1"/>
  <c r="F79" i="2"/>
  <c r="D78" i="2"/>
  <c r="F131" i="2"/>
  <c r="D130" i="2"/>
  <c r="F67" i="2"/>
  <c r="D66" i="2"/>
  <c r="D26" i="2"/>
  <c r="F26" i="2" s="1"/>
  <c r="F30" i="2"/>
  <c r="D96" i="2"/>
  <c r="D170" i="2"/>
  <c r="F171" i="2"/>
  <c r="F53" i="2"/>
  <c r="D20" i="2"/>
  <c r="F21" i="2"/>
  <c r="F91" i="2"/>
  <c r="D90" i="2"/>
  <c r="F43" i="2"/>
  <c r="D42" i="2"/>
  <c r="E62" i="1"/>
  <c r="F43" i="1"/>
  <c r="F140" i="2"/>
  <c r="D139" i="2"/>
  <c r="F148" i="2"/>
  <c r="E61" i="2"/>
  <c r="F62" i="2"/>
  <c r="D19" i="1"/>
  <c r="D23" i="3" s="1"/>
  <c r="F164" i="2"/>
  <c r="D163" i="2"/>
  <c r="E66" i="2" l="1"/>
  <c r="F66" i="2" s="1"/>
  <c r="F71" i="2"/>
  <c r="E98" i="2"/>
  <c r="F99" i="2"/>
  <c r="F61" i="2"/>
  <c r="F130" i="2"/>
  <c r="D121" i="2"/>
  <c r="D22" i="3"/>
  <c r="D21" i="3" s="1"/>
  <c r="D20" i="3" s="1"/>
  <c r="F147" i="2"/>
  <c r="D146" i="2"/>
  <c r="D89" i="2"/>
  <c r="F90" i="2"/>
  <c r="D19" i="2"/>
  <c r="F20" i="2"/>
  <c r="F170" i="2"/>
  <c r="D169" i="2"/>
  <c r="F21" i="1"/>
  <c r="E61" i="1"/>
  <c r="F61" i="1" s="1"/>
  <c r="F62" i="1"/>
  <c r="D95" i="2"/>
  <c r="D60" i="2"/>
  <c r="D77" i="2"/>
  <c r="F78" i="2"/>
  <c r="D41" i="2"/>
  <c r="F42" i="2"/>
  <c r="F163" i="2"/>
  <c r="D162" i="2"/>
  <c r="D138" i="2"/>
  <c r="F139" i="2"/>
  <c r="E60" i="2" l="1"/>
  <c r="E52" i="2" s="1"/>
  <c r="E16" i="2" s="1"/>
  <c r="E97" i="2"/>
  <c r="F98" i="2"/>
  <c r="F89" i="2"/>
  <c r="D88" i="2"/>
  <c r="D161" i="2"/>
  <c r="F162" i="2"/>
  <c r="F19" i="2"/>
  <c r="D18" i="2"/>
  <c r="F121" i="2"/>
  <c r="D120" i="2"/>
  <c r="F138" i="2"/>
  <c r="D137" i="2"/>
  <c r="F41" i="2"/>
  <c r="D40" i="2"/>
  <c r="F40" i="2" s="1"/>
  <c r="D52" i="2"/>
  <c r="F146" i="2"/>
  <c r="D145" i="2"/>
  <c r="F77" i="2"/>
  <c r="D76" i="2"/>
  <c r="E19" i="1"/>
  <c r="D168" i="2"/>
  <c r="F168" i="2" s="1"/>
  <c r="F169" i="2"/>
  <c r="F60" i="2" l="1"/>
  <c r="F52" i="2"/>
  <c r="E96" i="2"/>
  <c r="F97" i="2"/>
  <c r="F76" i="2"/>
  <c r="D75" i="2"/>
  <c r="F75" i="2" s="1"/>
  <c r="F137" i="2"/>
  <c r="D136" i="2"/>
  <c r="F136" i="2" s="1"/>
  <c r="D17" i="2"/>
  <c r="F18" i="2"/>
  <c r="F161" i="2"/>
  <c r="D160" i="2"/>
  <c r="F160" i="2" s="1"/>
  <c r="F88" i="2"/>
  <c r="F87" i="2"/>
  <c r="D144" i="2"/>
  <c r="F144" i="2" s="1"/>
  <c r="F145" i="2"/>
  <c r="F120" i="2"/>
  <c r="D119" i="2"/>
  <c r="E22" i="3"/>
  <c r="E21" i="3" s="1"/>
  <c r="E20" i="3" s="1"/>
  <c r="F19" i="1"/>
  <c r="E95" i="2" l="1"/>
  <c r="E15" i="2" s="1"/>
  <c r="F96" i="2"/>
  <c r="F119" i="2"/>
  <c r="D110" i="2"/>
  <c r="F110" i="2" s="1"/>
  <c r="F17" i="2"/>
  <c r="D16" i="2"/>
  <c r="F95" i="2" l="1"/>
  <c r="E13" i="2"/>
  <c r="F16" i="2"/>
  <c r="D15" i="2"/>
  <c r="E26" i="3" l="1"/>
  <c r="E25" i="3" s="1"/>
  <c r="E24" i="3" s="1"/>
  <c r="E19" i="3" s="1"/>
  <c r="E177" i="2"/>
  <c r="F15" i="2"/>
  <c r="D13" i="2"/>
  <c r="D27" i="3" s="1"/>
  <c r="E18" i="3" l="1"/>
  <c r="F19" i="3"/>
  <c r="D26" i="3"/>
  <c r="D25" i="3" s="1"/>
  <c r="D24" i="3" s="1"/>
  <c r="D19" i="3" s="1"/>
  <c r="D18" i="3" s="1"/>
  <c r="D12" i="3" s="1"/>
  <c r="F13" i="2"/>
  <c r="F18" i="3" l="1"/>
  <c r="E12" i="3"/>
  <c r="F12" i="3" s="1"/>
</calcChain>
</file>

<file path=xl/sharedStrings.xml><?xml version="1.0" encoding="utf-8"?>
<sst xmlns="http://schemas.openxmlformats.org/spreadsheetml/2006/main" count="853" uniqueCount="461">
  <si>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</si>
  <si>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</si>
  <si>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</si>
  <si>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</si>
  <si>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</si>
  <si>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</si>
  <si>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</si>
  <si>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</si>
  <si>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</si>
  <si>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</si>
  <si>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</si>
  <si>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</si>
  <si>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</si>
  <si>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</si>
  <si>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</si>
  <si>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</si>
  <si>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</si>
  <si>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</si>
  <si>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</si>
  <si>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</si>
  <si>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</si>
  <si>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</si>
  <si>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</si>
  <si>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</si>
  <si>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</si>
  <si>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</si>
  <si>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</si>
  <si>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</si>
  <si>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</si>
  <si>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</si>
  <si>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</si>
  <si>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</si>
  <si>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</si>
  <si>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</si>
  <si>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</si>
  <si>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</si>
  <si>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</si>
  <si>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</si>
  <si>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</si>
  <si>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-</t>
  </si>
  <si>
    <t>Налог на прибыль организаций при выполнении соглашений о разработке месторождений нефти и газа</t>
  </si>
  <si>
    <t>000 10101020010000110</t>
  </si>
  <si>
    <t>НДФЛ для налоговых агентов с дохода от 5 млн руб.</t>
  </si>
  <si>
    <t>000 10102080011000110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</si>
  <si>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</si>
  <si>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</si>
  <si>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</si>
  <si>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</si>
  <si>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</si>
  <si>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</si>
  <si>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</si>
  <si>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</si>
  <si>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</si>
  <si>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</si>
  <si>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</si>
  <si>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</si>
  <si>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</si>
  <si>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</si>
  <si>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</si>
  <si>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</si>
  <si>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НДФЛ с суммы дивидентов свыше 5 млн.рублей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</si>
  <si>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</si>
  <si>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</si>
  <si>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</si>
  <si>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</si>
  <si>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</si>
  <si>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</si>
  <si>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</si>
  <si>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</si>
  <si>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</si>
  <si>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</si>
  <si>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</si>
  <si>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</si>
  <si>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</si>
  <si>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</si>
  <si>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</si>
  <si>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</si>
  <si>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</si>
  <si>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</si>
  <si>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</si>
  <si>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</si>
  <si>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</si>
  <si>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</si>
  <si>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</si>
  <si>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</si>
  <si>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</si>
  <si>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</si>
  <si>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</si>
  <si>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</si>
  <si>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</si>
  <si>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</si>
  <si>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</si>
  <si>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</si>
  <si>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</si>
  <si>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</si>
  <si>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</si>
  <si>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</si>
  <si>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</si>
  <si>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</si>
  <si>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</si>
  <si>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</si>
  <si>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</si>
  <si>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</si>
  <si>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</si>
  <si>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</si>
  <si>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</si>
  <si>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</si>
  <si>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сельских поселений на поддрежку мер по обеспечению сбалансированности бюджета</t>
  </si>
  <si>
    <t>000 20215001210000150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</si>
  <si>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</si>
  <si>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</si>
  <si>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</si>
  <si>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</si>
  <si>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</si>
  <si>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</si>
  <si>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</si>
  <si>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</si>
  <si>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</si>
  <si>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</si>
  <si>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</si>
  <si>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</si>
  <si>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</si>
  <si>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</si>
  <si>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</si>
  <si>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</si>
  <si>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</si>
  <si>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</si>
  <si>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</si>
  <si>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</si>
  <si>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Прочие межбюджетные трансферты. передаваемые бюджетам </t>
  </si>
  <si>
    <t>000 20249999000000150</t>
  </si>
  <si>
    <t>Прочие межбюджетные трансферты.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</si>
  <si>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</si>
  <si>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</si>
  <si>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</si>
  <si>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</si>
  <si>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</si>
  <si>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</si>
  <si>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</si>
  <si>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</si>
  <si>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</si>
  <si>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</si>
  <si>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</si>
  <si>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</si>
  <si>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</si>
  <si>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</si>
  <si>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</si>
  <si>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</si>
  <si>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</si>
  <si>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</si>
  <si>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</si>
  <si>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</si>
  <si>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</si>
  <si>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</si>
  <si>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</si>
  <si>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</si>
  <si>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</si>
  <si>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</si>
  <si>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</si>
  <si>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</si>
  <si>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</si>
  <si>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</si>
  <si>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</si>
  <si>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951 0104 0120000190 100</t>
  </si>
  <si>
    <t>951 0104 0120000190 120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</si>
  <si>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</si>
  <si>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</si>
  <si>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</si>
  <si>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</si>
  <si>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</si>
  <si>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</si>
  <si>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</si>
  <si>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</si>
  <si>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</si>
  <si>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</si>
  <si>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</si>
  <si>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</si>
  <si>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</si>
  <si>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</si>
  <si>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</si>
  <si>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</si>
  <si>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</si>
  <si>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</si>
  <si>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</si>
  <si>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</si>
  <si>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</si>
  <si>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</si>
  <si>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 по иным непрограммным мероприятиям в рамках непрограммного направления деятельности органа местного самоуправления Гуково-Гнилушевского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</si>
  <si>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</si>
  <si>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</si>
  <si>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</si>
  <si>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</si>
  <si>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</si>
  <si>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</si>
  <si>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</si>
  <si>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</si>
  <si>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</si>
  <si>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</si>
  <si>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</si>
  <si>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</si>
  <si>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</si>
  <si>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</si>
  <si>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</si>
  <si>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</si>
  <si>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</si>
  <si>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</si>
  <si>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</si>
  <si>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</si>
  <si>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</si>
  <si>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</si>
  <si>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</si>
  <si>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</si>
  <si>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</si>
  <si>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</si>
  <si>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</si>
  <si>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</si>
  <si>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</si>
  <si>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</si>
  <si>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</si>
  <si>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</si>
  <si>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</si>
  <si>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</si>
  <si>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</si>
  <si>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</si>
  <si>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</si>
  <si>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</si>
  <si>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</si>
  <si>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</si>
  <si>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</si>
  <si>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</si>
  <si>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</si>
  <si>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</si>
  <si>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</si>
  <si>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</si>
  <si>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</si>
  <si>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</si>
  <si>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</si>
  <si>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>Прочая закупка товаров, работ и услуг для обеспечения государственных (муниципальных) нужд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</si>
  <si>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</si>
  <si>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</si>
  <si>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</si>
  <si>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</si>
  <si>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</si>
  <si>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</si>
  <si>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</si>
  <si>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</si>
  <si>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</si>
  <si>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</si>
  <si>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</si>
  <si>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</si>
  <si>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</si>
  <si>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</si>
  <si>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</si>
  <si>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</si>
  <si>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</si>
  <si>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</si>
  <si>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</si>
  <si>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</si>
  <si>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</si>
  <si>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</si>
  <si>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</si>
  <si>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</si>
  <si>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</si>
  <si>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</si>
  <si>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</si>
  <si>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</si>
  <si>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</si>
  <si>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</si>
  <si>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</si>
  <si>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</si>
  <si>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</si>
  <si>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</si>
  <si>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</si>
  <si>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</si>
  <si>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</si>
  <si>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</si>
  <si>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</si>
  <si>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</si>
  <si>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</si>
  <si>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>Прочая закупка товаров, работ и услуг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</si>
  <si>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</si>
  <si>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</si>
  <si>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</si>
  <si>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</si>
  <si>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</si>
  <si>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</si>
  <si>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</si>
  <si>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</si>
  <si>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</si>
  <si>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</si>
  <si>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</si>
  <si>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</si>
  <si>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</si>
  <si>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>951 0502 0000000000 000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</si>
  <si>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</si>
  <si>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>951 0502 0400000000 000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</si>
  <si>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</si>
  <si>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951 0502 0410000000 000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</si>
  <si>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</si>
  <si>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951 0502 0410020170 000</t>
  </si>
  <si>
    <t>951 0502 0410020170 200</t>
  </si>
  <si>
    <t>951 0502 0410020170 240</t>
  </si>
  <si>
    <t>951 0502 0410020170 244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</si>
  <si>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</si>
  <si>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</si>
  <si>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</si>
  <si>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</si>
  <si>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</si>
  <si>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</si>
  <si>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951 0503 0420020210 000</t>
  </si>
  <si>
    <t>951 0503 0420020210 200</t>
  </si>
  <si>
    <t>951 0503 0420020210 240</t>
  </si>
  <si>
    <t>951 0503 0420020210 244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</si>
  <si>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</si>
  <si>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951 0503 0420020220 000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</si>
  <si>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</si>
  <si>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</si>
  <si>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</si>
  <si>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</si>
  <si>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</si>
  <si>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</si>
  <si>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</si>
  <si>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</si>
  <si>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</si>
  <si>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</si>
  <si>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</si>
  <si>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</si>
  <si>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</si>
  <si>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</si>
  <si>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</si>
  <si>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</si>
  <si>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</si>
  <si>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</si>
  <si>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</si>
  <si>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</si>
  <si>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</si>
  <si>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</si>
  <si>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</si>
  <si>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</si>
  <si>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</si>
  <si>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</si>
  <si>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</si>
  <si>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</si>
  <si>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</si>
  <si>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</si>
  <si>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</si>
  <si>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</si>
  <si>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</si>
  <si>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</si>
  <si>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</si>
  <si>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</si>
  <si>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</si>
  <si>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</si>
  <si>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</si>
  <si>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</si>
  <si>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</si>
  <si>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</si>
  <si>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</si>
  <si>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</si>
  <si>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</si>
  <si>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</si>
  <si>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</si>
  <si>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Подпрограмма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 </t>
  </si>
  <si>
    <t xml:space="preserve">951 1001 0630000000 000 </t>
  </si>
  <si>
    <t>Расходы на социальную поддержку лиц из числа муниципальных служащих Гуково-Гнилушевского  сельского поселения, имеющих право на получение государственной пенсии за выслугу лет в рамках  подпрограммы 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</si>
  <si>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</si>
  <si>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</si>
  <si>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</si>
  <si>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</si>
  <si>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</si>
  <si>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</si>
  <si>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</si>
  <si>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</si>
  <si>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</si>
  <si>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</si>
  <si>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</si>
  <si>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</si>
  <si>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</si>
  <si>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</si>
  <si>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951 1102 0710000000 000 </t>
  </si>
  <si>
    <t>Мероприятия на физкультурные и массовые спортивные мероприятия в рамках подпрограммы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</si>
  <si>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951 1102 0710020320 000 </t>
  </si>
  <si>
    <t xml:space="preserve">951 1102 0710020320 200 </t>
  </si>
  <si>
    <t xml:space="preserve">951 1102 0710020320 240 </t>
  </si>
  <si>
    <t xml:space="preserve">951 1102 0710020320 244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</si>
  <si>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</si>
  <si>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</si>
  <si>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</si>
  <si>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</si>
  <si>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</si>
  <si>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</si>
  <si>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</si>
  <si>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</si>
  <si>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</si>
  <si>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</si>
  <si>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</si>
  <si>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</si>
  <si>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</si>
  <si>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</si>
  <si>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</si>
  <si>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</si>
  <si>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</si>
  <si>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951 01050000000000000</t>
  </si>
  <si>
    <t>увеличение остатков средств бюджетов,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</si>
  <si>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</si>
  <si>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</si>
  <si>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</si>
  <si>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</si>
  <si>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</si>
  <si>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</si>
  <si>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</si>
  <si>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</si>
  <si>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 бюджетов,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</si>
  <si>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</si>
  <si>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</si>
  <si>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</si>
  <si>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</si>
  <si>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</si>
  <si>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</si>
  <si>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</si>
  <si>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</si>
  <si>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И.Н.Салькова</t>
  </si>
  <si>
    <t>Начальник сектора экономики и финансов</t>
  </si>
  <si>
    <t>Доходы/EXPORT_SRC_KIND</t>
  </si>
  <si>
    <t>ПОС</t>
  </si>
  <si>
    <t>Доходы/FORM_CODE</t>
  </si>
  <si>
    <t>117</t>
  </si>
  <si>
    <t>Доходы/REG_DATE</t>
  </si>
  <si>
    <t>01.02.2023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</si>
  <si>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</si>
  <si>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</si>
  <si>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</si>
  <si>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</si>
  <si>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</si>
  <si>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</si>
  <si>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</si>
  <si>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</si>
  <si>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</si>
  <si>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</si>
  <si>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</si>
  <si>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 xml:space="preserve">Ведущий специалист </t>
  </si>
  <si>
    <t>А.С.Федорова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</si>
  <si>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</si>
  <si>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</si>
  <si>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</si>
  <si>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</si>
  <si>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</si>
  <si>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</si>
  <si>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</si>
  <si>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</si>
  <si>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</si>
  <si>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</si>
  <si>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</si>
  <si>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</si>
  <si>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</si>
  <si>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</si>
  <si>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Глава Администрации Гуково-Гнилушевского сельского поселения</t>
  </si>
  <si>
    <t>С.В.Филенко</t>
  </si>
  <si>
    <t>___________________________________</t>
  </si>
  <si>
    <t>На 01.12.2024 г.</t>
  </si>
  <si>
    <t xml:space="preserve">05 декабря  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</si>
</sst>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sz val="14"/>
      <name val="Arial Cyr"/>
      <charset val="1"/>
    </font>
    <font>
      <b/>
      <sz val="8"/>
      <name val="Arial Cyr"/>
      <charset val="1"/>
    </font>
    <font>
      <b/>
      <sz val="14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color indexed="8"/>
      <name val="Arial Cyr"/>
    </font>
    <font>
      <sz val="14"/>
      <color indexed="8"/>
      <name val="Arial Cy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164" fontId="2" fillId="0" borderId="25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164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4" fillId="0" borderId="3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right"/>
    </xf>
    <xf numFmtId="0" fontId="4" fillId="0" borderId="37" xfId="0" applyFont="1" applyBorder="1" applyAlignment="1" applyProtection="1"/>
    <xf numFmtId="49" fontId="2" fillId="0" borderId="36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wrapText="1"/>
    </xf>
    <xf numFmtId="49" fontId="4" fillId="0" borderId="39" xfId="0" applyNumberFormat="1" applyFont="1" applyBorder="1" applyAlignment="1" applyProtection="1">
      <alignment horizontal="center"/>
    </xf>
    <xf numFmtId="4" fontId="4" fillId="0" borderId="40" xfId="0" applyNumberFormat="1" applyFont="1" applyBorder="1" applyAlignment="1" applyProtection="1">
      <alignment horizontal="right"/>
    </xf>
    <xf numFmtId="4" fontId="4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7" fillId="0" borderId="43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4" fontId="8" fillId="0" borderId="18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9" fontId="9" fillId="0" borderId="23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9" fontId="7" fillId="0" borderId="25" xfId="0" applyNumberFormat="1" applyFont="1" applyBorder="1" applyAlignment="1" applyProtection="1">
      <alignment horizontal="left" wrapText="1"/>
    </xf>
    <xf numFmtId="49" fontId="8" fillId="0" borderId="26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</xf>
    <xf numFmtId="4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36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5" xfId="0" applyFont="1" applyBorder="1"/>
    <xf numFmtId="14" fontId="2" fillId="0" borderId="3" xfId="0" applyNumberFormat="1" applyFont="1" applyBorder="1" applyAlignment="1" applyProtection="1">
      <alignment horizontal="center"/>
    </xf>
    <xf numFmtId="49" fontId="12" fillId="0" borderId="25" xfId="0" applyNumberFormat="1" applyFont="1" applyFill="1" applyBorder="1" applyAlignment="1">
      <alignment horizontal="left" wrapText="1"/>
    </xf>
    <xf numFmtId="49" fontId="12" fillId="0" borderId="26" xfId="0" applyNumberFormat="1" applyFont="1" applyFill="1" applyBorder="1" applyAlignment="1">
      <alignment horizontal="center" wrapText="1"/>
    </xf>
    <xf numFmtId="164" fontId="12" fillId="0" borderId="25" xfId="0" applyNumberFormat="1" applyFont="1" applyFill="1" applyBorder="1" applyAlignment="1">
      <alignment horizontal="left" wrapText="1"/>
    </xf>
    <xf numFmtId="49" fontId="13" fillId="0" borderId="27" xfId="0" applyNumberFormat="1" applyFont="1" applyFill="1" applyBorder="1" applyAlignment="1">
      <alignment horizontal="center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5" xfId="0" applyFont="1" applyBorder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5400</xdr:colOff>
      <xdr:row>28</xdr:row>
      <xdr:rowOff>78120</xdr:rowOff>
    </xdr:from>
    <xdr:to>
      <xdr:col>0</xdr:col>
      <xdr:colOff>1886400</xdr:colOff>
      <xdr:row>29</xdr:row>
      <xdr:rowOff>95760</xdr:rowOff>
    </xdr:to>
    <xdr:sp macro="" textlink="">
      <xdr:nvSpPr>
        <xdr:cNvPr id="2" name="CustomShape 1"/>
        <xdr:cNvSpPr/>
      </xdr:nvSpPr>
      <xdr:spPr>
        <a:xfrm>
          <a:off x="540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2191320</xdr:colOff>
      <xdr:row>28</xdr:row>
      <xdr:rowOff>78120</xdr:rowOff>
    </xdr:from>
    <xdr:to>
      <xdr:col>1</xdr:col>
      <xdr:colOff>101520</xdr:colOff>
      <xdr:row>29</xdr:row>
      <xdr:rowOff>95760</xdr:rowOff>
    </xdr:to>
    <xdr:sp macro="" textlink="">
      <xdr:nvSpPr>
        <xdr:cNvPr id="3" name="CustomShape 1"/>
        <xdr:cNvSpPr/>
      </xdr:nvSpPr>
      <xdr:spPr>
        <a:xfrm>
          <a:off x="2191320" y="6630480"/>
          <a:ext cx="89388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28</xdr:row>
      <xdr:rowOff>78120</xdr:rowOff>
    </xdr:from>
    <xdr:to>
      <xdr:col>2</xdr:col>
      <xdr:colOff>1893960</xdr:colOff>
      <xdr:row>29</xdr:row>
      <xdr:rowOff>95760</xdr:rowOff>
    </xdr:to>
    <xdr:sp macro="" textlink="">
      <xdr:nvSpPr>
        <xdr:cNvPr id="4" name="CustomShape 1"/>
        <xdr:cNvSpPr/>
      </xdr:nvSpPr>
      <xdr:spPr>
        <a:xfrm>
          <a:off x="338976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29</xdr:row>
      <xdr:rowOff>100080</xdr:rowOff>
    </xdr:from>
    <xdr:to>
      <xdr:col>2</xdr:col>
      <xdr:colOff>1893960</xdr:colOff>
      <xdr:row>30</xdr:row>
      <xdr:rowOff>134280</xdr:rowOff>
    </xdr:to>
    <xdr:sp macro="" textlink="">
      <xdr:nvSpPr>
        <xdr:cNvPr id="5" name="CustomShape 1"/>
        <xdr:cNvSpPr/>
      </xdr:nvSpPr>
      <xdr:spPr>
        <a:xfrm>
          <a:off x="3389760" y="7043040"/>
          <a:ext cx="1881000" cy="19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zoomScaleNormal="100" workbookViewId="0">
      <selection activeCell="E31" sqref="E3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0.42578125" customWidth="1"/>
    <col min="6" max="6" width="20.7109375" customWidth="1"/>
    <col min="7" max="1025" width="8.570312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459</v>
      </c>
      <c r="B4" s="111"/>
      <c r="C4" s="111"/>
      <c r="D4" s="111"/>
      <c r="E4" s="3" t="s">
        <v>4</v>
      </c>
      <c r="F4" s="100">
        <v>45627</v>
      </c>
    </row>
    <row r="5" spans="1:6">
      <c r="A5" s="8"/>
      <c r="B5" s="8"/>
      <c r="C5" s="8"/>
      <c r="D5" s="8"/>
      <c r="E5" s="3" t="s">
        <v>5</v>
      </c>
      <c r="F5" s="9" t="s">
        <v>6</v>
      </c>
    </row>
    <row r="6" spans="1:6" ht="12.75" customHeight="1">
      <c r="A6" s="10" t="s">
        <v>7</v>
      </c>
      <c r="B6" s="112" t="s">
        <v>8</v>
      </c>
      <c r="C6" s="112"/>
      <c r="D6" s="112"/>
      <c r="E6" s="3" t="s">
        <v>9</v>
      </c>
      <c r="F6" s="9" t="s">
        <v>10</v>
      </c>
    </row>
    <row r="7" spans="1:6" ht="12.75" customHeight="1">
      <c r="A7" s="10" t="s">
        <v>11</v>
      </c>
      <c r="B7" s="113" t="s">
        <v>12</v>
      </c>
      <c r="C7" s="113"/>
      <c r="D7" s="113"/>
      <c r="E7" s="3" t="s">
        <v>13</v>
      </c>
      <c r="F7" s="11" t="s">
        <v>14</v>
      </c>
    </row>
    <row r="8" spans="1:6">
      <c r="A8" s="10" t="s">
        <v>15</v>
      </c>
      <c r="B8" s="10"/>
      <c r="C8" s="10"/>
      <c r="D8" s="12"/>
      <c r="E8" s="3"/>
      <c r="F8" s="9"/>
    </row>
    <row r="9" spans="1:6">
      <c r="A9" s="10" t="s">
        <v>16</v>
      </c>
      <c r="B9" s="10"/>
      <c r="C9" s="13"/>
      <c r="D9" s="12"/>
      <c r="E9" s="3" t="s">
        <v>17</v>
      </c>
      <c r="F9" s="14" t="s">
        <v>18</v>
      </c>
    </row>
    <row r="10" spans="1:6" ht="20.25" customHeight="1">
      <c r="A10" s="110" t="s">
        <v>19</v>
      </c>
      <c r="B10" s="110"/>
      <c r="C10" s="110"/>
      <c r="D10" s="110"/>
      <c r="E10" s="1"/>
      <c r="F10" s="15"/>
    </row>
    <row r="11" spans="1:6" ht="4.1500000000000004" customHeight="1">
      <c r="A11" s="116" t="s">
        <v>20</v>
      </c>
      <c r="B11" s="117" t="s">
        <v>21</v>
      </c>
      <c r="C11" s="117" t="s">
        <v>22</v>
      </c>
      <c r="D11" s="114" t="s">
        <v>23</v>
      </c>
      <c r="E11" s="114" t="s">
        <v>24</v>
      </c>
      <c r="F11" s="115" t="s">
        <v>25</v>
      </c>
    </row>
    <row r="12" spans="1:6" ht="3.6" customHeight="1">
      <c r="A12" s="116"/>
      <c r="B12" s="117"/>
      <c r="C12" s="117"/>
      <c r="D12" s="114"/>
      <c r="E12" s="114"/>
      <c r="F12" s="115"/>
    </row>
    <row r="13" spans="1:6" ht="3" customHeight="1">
      <c r="A13" s="116"/>
      <c r="B13" s="117"/>
      <c r="C13" s="117"/>
      <c r="D13" s="114"/>
      <c r="E13" s="114"/>
      <c r="F13" s="115"/>
    </row>
    <row r="14" spans="1:6" ht="3" customHeight="1">
      <c r="A14" s="116"/>
      <c r="B14" s="117"/>
      <c r="C14" s="117"/>
      <c r="D14" s="114"/>
      <c r="E14" s="114"/>
      <c r="F14" s="115"/>
    </row>
    <row r="15" spans="1:6" ht="3" customHeight="1">
      <c r="A15" s="116"/>
      <c r="B15" s="117"/>
      <c r="C15" s="117"/>
      <c r="D15" s="114"/>
      <c r="E15" s="114"/>
      <c r="F15" s="115"/>
    </row>
    <row r="16" spans="1:6" ht="3" customHeight="1">
      <c r="A16" s="116"/>
      <c r="B16" s="117"/>
      <c r="C16" s="117"/>
      <c r="D16" s="114"/>
      <c r="E16" s="114"/>
      <c r="F16" s="115"/>
    </row>
    <row r="17" spans="1:6" ht="23.45" customHeight="1">
      <c r="A17" s="116"/>
      <c r="B17" s="117"/>
      <c r="C17" s="117"/>
      <c r="D17" s="114"/>
      <c r="E17" s="114"/>
      <c r="F17" s="115"/>
    </row>
    <row r="18" spans="1:6" ht="12.6" customHeight="1">
      <c r="A18" s="16">
        <v>1</v>
      </c>
      <c r="B18" s="17">
        <v>2</v>
      </c>
      <c r="C18" s="18">
        <v>3</v>
      </c>
      <c r="D18" s="19" t="s">
        <v>26</v>
      </c>
      <c r="E18" s="20" t="s">
        <v>27</v>
      </c>
      <c r="F18" s="21" t="s">
        <v>28</v>
      </c>
    </row>
    <row r="19" spans="1:6" ht="18">
      <c r="A19" s="22" t="s">
        <v>29</v>
      </c>
      <c r="B19" s="23" t="s">
        <v>30</v>
      </c>
      <c r="C19" s="24" t="s">
        <v>31</v>
      </c>
      <c r="D19" s="25">
        <f>D21+D61</f>
        <v>15749000</v>
      </c>
      <c r="E19" s="26">
        <f>E21+E61</f>
        <v>17237031.619999997</v>
      </c>
      <c r="F19" s="25" t="str">
        <f>IF(OR(D19="-",IF(E19="-",0,E19)&gt;=IF(D19="-",0,D19)),"-",IF(D19="-",0,D19)-IF(E19="-",0,E19))</f>
        <v>-</v>
      </c>
    </row>
    <row r="20" spans="1:6" ht="18">
      <c r="A20" s="27" t="s">
        <v>32</v>
      </c>
      <c r="B20" s="28"/>
      <c r="C20" s="29"/>
      <c r="D20" s="30"/>
      <c r="E20" s="30"/>
      <c r="F20" s="31"/>
    </row>
    <row r="21" spans="1:6" ht="18">
      <c r="A21" s="32" t="s">
        <v>33</v>
      </c>
      <c r="B21" s="33" t="s">
        <v>30</v>
      </c>
      <c r="C21" s="34" t="s">
        <v>34</v>
      </c>
      <c r="D21" s="35">
        <f>D22+D36+D39+D48+D58+D51</f>
        <v>5113100</v>
      </c>
      <c r="E21" s="35">
        <f>E22+E39+E36+E51</f>
        <v>7601363.8300000001</v>
      </c>
      <c r="F21" s="36" t="str">
        <f>IF(OR(D21="-",IF(E21="-",0,E21)&gt;=IF(D21="-",0,D21)),"-",IF(D21="-",0,D21)-IF(E21="-",0,E21))</f>
        <v>-</v>
      </c>
    </row>
    <row r="22" spans="1:6" ht="18">
      <c r="A22" s="32" t="s">
        <v>35</v>
      </c>
      <c r="B22" s="33"/>
      <c r="C22" s="34" t="s">
        <v>36</v>
      </c>
      <c r="D22" s="35">
        <f>D27</f>
        <v>1092700</v>
      </c>
      <c r="E22" s="35">
        <f>E23+E27</f>
        <v>1689676.99</v>
      </c>
      <c r="F22" s="36"/>
    </row>
    <row r="23" spans="1:6" ht="18" hidden="1">
      <c r="A23" s="32" t="s">
        <v>37</v>
      </c>
      <c r="B23" s="33" t="s">
        <v>30</v>
      </c>
      <c r="C23" s="34" t="s">
        <v>38</v>
      </c>
      <c r="D23" s="35" t="s">
        <v>39</v>
      </c>
      <c r="E23" s="35">
        <f>E24</f>
        <v>0</v>
      </c>
      <c r="F23" s="36" t="s">
        <v>39</v>
      </c>
    </row>
    <row r="24" spans="1:6" ht="23.25" hidden="1">
      <c r="A24" s="32" t="s">
        <v>40</v>
      </c>
      <c r="B24" s="33" t="s">
        <v>30</v>
      </c>
      <c r="C24" s="34" t="s">
        <v>41</v>
      </c>
      <c r="D24" s="35" t="s">
        <v>39</v>
      </c>
      <c r="E24" s="35">
        <f>E25</f>
        <v>0</v>
      </c>
      <c r="F24" s="36" t="s">
        <v>39</v>
      </c>
    </row>
    <row r="25" spans="1:6" ht="22.5" hidden="1" customHeight="1">
      <c r="A25" s="32" t="s">
        <v>42</v>
      </c>
      <c r="B25" s="33" t="s">
        <v>30</v>
      </c>
      <c r="C25" s="34" t="s">
        <v>43</v>
      </c>
      <c r="D25" s="35" t="s">
        <v>39</v>
      </c>
      <c r="E25" s="35">
        <v>0</v>
      </c>
      <c r="F25" s="36" t="s">
        <v>39</v>
      </c>
    </row>
    <row r="26" spans="1:6" ht="18" hidden="1">
      <c r="A26" s="32" t="s">
        <v>35</v>
      </c>
      <c r="B26" s="33" t="s">
        <v>30</v>
      </c>
      <c r="C26" s="34" t="s">
        <v>36</v>
      </c>
      <c r="D26" s="35" t="s">
        <v>39</v>
      </c>
      <c r="E26" s="35" t="s">
        <v>39</v>
      </c>
      <c r="F26" s="36" t="str">
        <f>IF(OR(D26="-",IF(E26="-",0,E26)&gt;=IF(D26="-",0,D26)),"-",IF(D26="-",0,D26)-IF(E26="-",0,E26))</f>
        <v>-</v>
      </c>
    </row>
    <row r="27" spans="1:6" ht="24.75" customHeight="1">
      <c r="A27" s="32" t="s">
        <v>44</v>
      </c>
      <c r="B27" s="33" t="s">
        <v>30</v>
      </c>
      <c r="C27" s="34" t="s">
        <v>45</v>
      </c>
      <c r="D27" s="35">
        <f>FIO</f>
        <v>1092700</v>
      </c>
      <c r="E27" s="35">
        <f>E28+E31+E34+E35</f>
        <v>1689676.99</v>
      </c>
      <c r="F27" s="36" t="str">
        <f>IF(OR(D27="-",IF(E27="-",0,E27)&gt;=IF(D27="-",0,D27)),"-",IF(D27="-",0,D27)-IF(E27="-",0,E27))</f>
        <v>-</v>
      </c>
    </row>
    <row r="28" spans="1:6" ht="90" customHeight="1">
      <c r="A28" s="37" t="s">
        <v>46</v>
      </c>
      <c r="B28" s="33" t="s">
        <v>30</v>
      </c>
      <c r="C28" s="34" t="s">
        <v>47</v>
      </c>
      <c r="D28" s="35">
        <v>1092700</v>
      </c>
      <c r="E28" s="35">
        <f>E29+E30</f>
        <v>1249204.74</v>
      </c>
      <c r="F28" s="36" t="str">
        <f>IF(OR(D28="-",IF(E28="-",0,E28)&gt;=IF(D28="-",0,D28)),"-",IF(D28="-",0,D28)-IF(E28="-",0,E28))</f>
        <v>-</v>
      </c>
    </row>
    <row r="29" spans="1:6" ht="87.75" customHeight="1">
      <c r="A29" s="37" t="s">
        <v>48</v>
      </c>
      <c r="B29" s="33" t="s">
        <v>30</v>
      </c>
      <c r="C29" s="34" t="s">
        <v>49</v>
      </c>
      <c r="D29" s="35" t="s">
        <v>39</v>
      </c>
      <c r="E29" s="35">
        <v>1249204.74</v>
      </c>
      <c r="F29" s="36" t="str">
        <f>IF(OR(D29="-",IF(E29="-",0,E29)&gt;=IF(D29="-",0,D29)),"-",IF(D29="-",0,D29)-IF(E29="-",0,E29))</f>
        <v>-</v>
      </c>
    </row>
    <row r="30" spans="1:6" ht="98.25" hidden="1" customHeight="1">
      <c r="A30" s="37" t="s">
        <v>50</v>
      </c>
      <c r="B30" s="33" t="s">
        <v>30</v>
      </c>
      <c r="C30" s="34" t="s">
        <v>51</v>
      </c>
      <c r="D30" s="35" t="s">
        <v>39</v>
      </c>
      <c r="E30" s="35">
        <v>0</v>
      </c>
      <c r="F30" s="36" t="s">
        <v>39</v>
      </c>
    </row>
    <row r="31" spans="1:6" ht="34.5">
      <c r="A31" s="32" t="s">
        <v>52</v>
      </c>
      <c r="B31" s="33" t="s">
        <v>30</v>
      </c>
      <c r="C31" s="34" t="s">
        <v>53</v>
      </c>
      <c r="D31" s="35" t="s">
        <v>39</v>
      </c>
      <c r="E31" s="35">
        <f>E32+E33</f>
        <v>37191.25</v>
      </c>
      <c r="F31" s="36" t="str">
        <f t="shared" ref="F31:F76" si="0">IF(OR(D31="-",IF(E31="-",0,E31)&gt;=IF(D31="-",0,D31)),"-",IF(D31="-",0,D31)-IF(E31="-",0,E31))</f>
        <v>-</v>
      </c>
    </row>
    <row r="32" spans="1:6" ht="68.25">
      <c r="A32" s="32" t="s">
        <v>54</v>
      </c>
      <c r="B32" s="33" t="s">
        <v>30</v>
      </c>
      <c r="C32" s="34" t="s">
        <v>55</v>
      </c>
      <c r="D32" s="35" t="s">
        <v>39</v>
      </c>
      <c r="E32" s="35">
        <v>36880.080000000002</v>
      </c>
      <c r="F32" s="36" t="str">
        <f t="shared" si="0"/>
        <v>-</v>
      </c>
    </row>
    <row r="33" spans="1:6" ht="68.25">
      <c r="A33" s="32" t="s">
        <v>56</v>
      </c>
      <c r="B33" s="33" t="s">
        <v>30</v>
      </c>
      <c r="C33" s="34" t="s">
        <v>57</v>
      </c>
      <c r="D33" s="35" t="s">
        <v>39</v>
      </c>
      <c r="E33" s="35">
        <v>311.17</v>
      </c>
      <c r="F33" s="36" t="str">
        <f t="shared" si="0"/>
        <v>-</v>
      </c>
    </row>
    <row r="34" spans="1:6" ht="34.5">
      <c r="A34" s="32" t="s">
        <v>58</v>
      </c>
      <c r="B34" s="33" t="s">
        <v>30</v>
      </c>
      <c r="C34" s="34" t="s">
        <v>59</v>
      </c>
      <c r="D34" s="35" t="s">
        <v>39</v>
      </c>
      <c r="E34" s="35">
        <v>99801</v>
      </c>
      <c r="F34" s="36" t="str">
        <f t="shared" si="0"/>
        <v>-</v>
      </c>
    </row>
    <row r="35" spans="1:6" ht="18">
      <c r="A35" s="32" t="s">
        <v>60</v>
      </c>
      <c r="B35" s="33" t="s">
        <v>30</v>
      </c>
      <c r="C35" s="34" t="s">
        <v>61</v>
      </c>
      <c r="D35" s="35" t="s">
        <v>39</v>
      </c>
      <c r="E35" s="35">
        <v>303480</v>
      </c>
      <c r="F35" s="36" t="str">
        <f t="shared" si="0"/>
        <v>-</v>
      </c>
    </row>
    <row r="36" spans="1:6" ht="18">
      <c r="A36" s="32" t="s">
        <v>62</v>
      </c>
      <c r="B36" s="33" t="s">
        <v>30</v>
      </c>
      <c r="C36" s="34" t="s">
        <v>63</v>
      </c>
      <c r="D36" s="35">
        <f>D37</f>
        <v>330900</v>
      </c>
      <c r="E36" s="35">
        <f>E37</f>
        <v>358303.6</v>
      </c>
      <c r="F36" s="36" t="str">
        <f t="shared" si="0"/>
        <v>-</v>
      </c>
    </row>
    <row r="37" spans="1:6" ht="18">
      <c r="A37" s="32" t="s">
        <v>64</v>
      </c>
      <c r="B37" s="33" t="s">
        <v>30</v>
      </c>
      <c r="C37" s="34" t="s">
        <v>65</v>
      </c>
      <c r="D37" s="35">
        <f>D38</f>
        <v>330900</v>
      </c>
      <c r="E37" s="35">
        <f>E38</f>
        <v>358303.6</v>
      </c>
      <c r="F37" s="36" t="str">
        <f t="shared" si="0"/>
        <v>-</v>
      </c>
    </row>
    <row r="38" spans="1:6" ht="18">
      <c r="A38" s="32" t="s">
        <v>64</v>
      </c>
      <c r="B38" s="33" t="s">
        <v>30</v>
      </c>
      <c r="C38" s="34" t="s">
        <v>66</v>
      </c>
      <c r="D38" s="35">
        <v>330900</v>
      </c>
      <c r="E38" s="35">
        <v>358303.6</v>
      </c>
      <c r="F38" s="36" t="str">
        <f t="shared" si="0"/>
        <v>-</v>
      </c>
    </row>
    <row r="39" spans="1:6" ht="18">
      <c r="A39" s="32" t="s">
        <v>67</v>
      </c>
      <c r="B39" s="33" t="s">
        <v>30</v>
      </c>
      <c r="C39" s="34" t="s">
        <v>68</v>
      </c>
      <c r="D39" s="35">
        <f>D40+D43</f>
        <v>3558100</v>
      </c>
      <c r="E39" s="35">
        <f>E40+E43</f>
        <v>5437093.2400000002</v>
      </c>
      <c r="F39" s="36" t="str">
        <f t="shared" si="0"/>
        <v>-</v>
      </c>
    </row>
    <row r="40" spans="1:6" ht="18">
      <c r="A40" s="32" t="s">
        <v>69</v>
      </c>
      <c r="B40" s="33" t="s">
        <v>30</v>
      </c>
      <c r="C40" s="34" t="s">
        <v>70</v>
      </c>
      <c r="D40" s="35">
        <f>D41</f>
        <v>330000</v>
      </c>
      <c r="E40" s="35">
        <f>E41</f>
        <v>269963.90999999997</v>
      </c>
      <c r="F40" s="36">
        <f t="shared" si="0"/>
        <v>60036.090000000026</v>
      </c>
    </row>
    <row r="41" spans="1:6" ht="34.5">
      <c r="A41" s="32" t="s">
        <v>71</v>
      </c>
      <c r="B41" s="33" t="s">
        <v>30</v>
      </c>
      <c r="C41" s="34" t="s">
        <v>72</v>
      </c>
      <c r="D41" s="35">
        <v>330000</v>
      </c>
      <c r="E41" s="35">
        <f>E42</f>
        <v>269963.90999999997</v>
      </c>
      <c r="F41" s="36">
        <f t="shared" si="0"/>
        <v>60036.090000000026</v>
      </c>
    </row>
    <row r="42" spans="1:6" ht="68.25">
      <c r="A42" s="32" t="s">
        <v>73</v>
      </c>
      <c r="B42" s="33" t="s">
        <v>30</v>
      </c>
      <c r="C42" s="34" t="s">
        <v>74</v>
      </c>
      <c r="D42" s="35" t="s">
        <v>39</v>
      </c>
      <c r="E42" s="35">
        <v>269963.90999999997</v>
      </c>
      <c r="F42" s="36" t="str">
        <f t="shared" si="0"/>
        <v>-</v>
      </c>
    </row>
    <row r="43" spans="1:6" ht="18">
      <c r="A43" s="32" t="s">
        <v>75</v>
      </c>
      <c r="B43" s="33" t="s">
        <v>30</v>
      </c>
      <c r="C43" s="34" t="s">
        <v>76</v>
      </c>
      <c r="D43" s="35">
        <f>D44+D46</f>
        <v>3228100</v>
      </c>
      <c r="E43" s="35">
        <f>E46+E44</f>
        <v>5167129.33</v>
      </c>
      <c r="F43" s="36" t="str">
        <f t="shared" si="0"/>
        <v>-</v>
      </c>
    </row>
    <row r="44" spans="1:6" ht="18">
      <c r="A44" s="32" t="s">
        <v>77</v>
      </c>
      <c r="B44" s="33" t="s">
        <v>30</v>
      </c>
      <c r="C44" s="34" t="s">
        <v>78</v>
      </c>
      <c r="D44" s="35">
        <f>D45</f>
        <v>1429900</v>
      </c>
      <c r="E44" s="35">
        <f>E45</f>
        <v>4062801.77</v>
      </c>
      <c r="F44" s="36" t="str">
        <f t="shared" si="0"/>
        <v>-</v>
      </c>
    </row>
    <row r="45" spans="1:6" ht="34.5">
      <c r="A45" s="32" t="s">
        <v>79</v>
      </c>
      <c r="B45" s="33" t="s">
        <v>30</v>
      </c>
      <c r="C45" s="34" t="s">
        <v>80</v>
      </c>
      <c r="D45" s="35">
        <v>1429900</v>
      </c>
      <c r="E45" s="35">
        <v>4062801.77</v>
      </c>
      <c r="F45" s="36" t="str">
        <f t="shared" si="0"/>
        <v>-</v>
      </c>
    </row>
    <row r="46" spans="1:6" ht="18">
      <c r="A46" s="32" t="s">
        <v>81</v>
      </c>
      <c r="B46" s="33" t="s">
        <v>30</v>
      </c>
      <c r="C46" s="34" t="s">
        <v>82</v>
      </c>
      <c r="D46" s="35">
        <f>D47</f>
        <v>1798200</v>
      </c>
      <c r="E46" s="35">
        <f>E47</f>
        <v>1104327.56</v>
      </c>
      <c r="F46" s="36">
        <f t="shared" si="0"/>
        <v>693872.44</v>
      </c>
    </row>
    <row r="47" spans="1:6" ht="34.5">
      <c r="A47" s="32" t="s">
        <v>83</v>
      </c>
      <c r="B47" s="33" t="s">
        <v>30</v>
      </c>
      <c r="C47" s="34" t="s">
        <v>84</v>
      </c>
      <c r="D47" s="35">
        <v>1798200</v>
      </c>
      <c r="E47" s="35">
        <v>1104327.56</v>
      </c>
      <c r="F47" s="36">
        <f t="shared" si="0"/>
        <v>693872.44</v>
      </c>
    </row>
    <row r="48" spans="1:6" ht="18">
      <c r="A48" s="32" t="s">
        <v>85</v>
      </c>
      <c r="B48" s="33" t="s">
        <v>30</v>
      </c>
      <c r="C48" s="34" t="s">
        <v>86</v>
      </c>
      <c r="D48" s="35">
        <f>D49</f>
        <v>100</v>
      </c>
      <c r="E48" s="35" t="s">
        <v>39</v>
      </c>
      <c r="F48" s="36">
        <f t="shared" si="0"/>
        <v>100</v>
      </c>
    </row>
    <row r="49" spans="1:6" ht="45.75">
      <c r="A49" s="32" t="s">
        <v>87</v>
      </c>
      <c r="B49" s="33" t="s">
        <v>30</v>
      </c>
      <c r="C49" s="34" t="s">
        <v>88</v>
      </c>
      <c r="D49" s="35">
        <f>D50</f>
        <v>100</v>
      </c>
      <c r="E49" s="35" t="s">
        <v>39</v>
      </c>
      <c r="F49" s="36">
        <f t="shared" si="0"/>
        <v>100</v>
      </c>
    </row>
    <row r="50" spans="1:6" ht="68.25">
      <c r="A50" s="32" t="s">
        <v>89</v>
      </c>
      <c r="B50" s="33" t="s">
        <v>30</v>
      </c>
      <c r="C50" s="34" t="s">
        <v>90</v>
      </c>
      <c r="D50" s="35">
        <v>100</v>
      </c>
      <c r="E50" s="35" t="s">
        <v>39</v>
      </c>
      <c r="F50" s="36">
        <f t="shared" si="0"/>
        <v>100</v>
      </c>
    </row>
    <row r="51" spans="1:6" ht="23.25">
      <c r="A51" s="101" t="s">
        <v>442</v>
      </c>
      <c r="B51" s="102" t="s">
        <v>30</v>
      </c>
      <c r="C51" s="104" t="s">
        <v>443</v>
      </c>
      <c r="D51" s="105">
        <v>130300</v>
      </c>
      <c r="E51" s="105">
        <f>E52+E55</f>
        <v>116290</v>
      </c>
      <c r="F51" s="106">
        <f t="shared" si="0"/>
        <v>14010</v>
      </c>
    </row>
    <row r="52" spans="1:6" ht="68.25">
      <c r="A52" s="103" t="s">
        <v>444</v>
      </c>
      <c r="B52" s="102" t="s">
        <v>30</v>
      </c>
      <c r="C52" s="104" t="s">
        <v>445</v>
      </c>
      <c r="D52" s="105">
        <v>84300</v>
      </c>
      <c r="E52" s="105">
        <f>E53</f>
        <v>70290</v>
      </c>
      <c r="F52" s="106">
        <f t="shared" si="0"/>
        <v>14010</v>
      </c>
    </row>
    <row r="53" spans="1:6" ht="79.5">
      <c r="A53" s="103" t="s">
        <v>446</v>
      </c>
      <c r="B53" s="102" t="s">
        <v>30</v>
      </c>
      <c r="C53" s="104" t="s">
        <v>447</v>
      </c>
      <c r="D53" s="105">
        <v>84300</v>
      </c>
      <c r="E53" s="105">
        <f>E54</f>
        <v>70290</v>
      </c>
      <c r="F53" s="106">
        <f t="shared" si="0"/>
        <v>14010</v>
      </c>
    </row>
    <row r="54" spans="1:6" ht="79.5">
      <c r="A54" s="103" t="s">
        <v>448</v>
      </c>
      <c r="B54" s="102" t="s">
        <v>30</v>
      </c>
      <c r="C54" s="104" t="s">
        <v>449</v>
      </c>
      <c r="D54" s="105">
        <v>84300</v>
      </c>
      <c r="E54" s="105">
        <v>70290</v>
      </c>
      <c r="F54" s="106">
        <f t="shared" si="0"/>
        <v>14010</v>
      </c>
    </row>
    <row r="55" spans="1:6" ht="23.25">
      <c r="A55" s="101" t="s">
        <v>450</v>
      </c>
      <c r="B55" s="102" t="s">
        <v>30</v>
      </c>
      <c r="C55" s="104" t="s">
        <v>451</v>
      </c>
      <c r="D55" s="105">
        <v>46000</v>
      </c>
      <c r="E55" s="105">
        <v>46000</v>
      </c>
      <c r="F55" s="106" t="str">
        <f t="shared" si="0"/>
        <v>-</v>
      </c>
    </row>
    <row r="56" spans="1:6" ht="45.75">
      <c r="A56" s="101" t="s">
        <v>452</v>
      </c>
      <c r="B56" s="102" t="s">
        <v>30</v>
      </c>
      <c r="C56" s="104" t="s">
        <v>453</v>
      </c>
      <c r="D56" s="105">
        <v>46000</v>
      </c>
      <c r="E56" s="105">
        <v>46000</v>
      </c>
      <c r="F56" s="106" t="str">
        <f t="shared" si="0"/>
        <v>-</v>
      </c>
    </row>
    <row r="57" spans="1:6" ht="45.75">
      <c r="A57" s="101" t="s">
        <v>454</v>
      </c>
      <c r="B57" s="102" t="s">
        <v>30</v>
      </c>
      <c r="C57" s="104" t="s">
        <v>455</v>
      </c>
      <c r="D57" s="105">
        <v>46000</v>
      </c>
      <c r="E57" s="105">
        <v>46000</v>
      </c>
      <c r="F57" s="106" t="str">
        <f t="shared" si="0"/>
        <v>-</v>
      </c>
    </row>
    <row r="58" spans="1:6" ht="18">
      <c r="A58" s="32" t="s">
        <v>91</v>
      </c>
      <c r="B58" s="33" t="s">
        <v>30</v>
      </c>
      <c r="C58" s="34" t="s">
        <v>92</v>
      </c>
      <c r="D58" s="35">
        <f>D59</f>
        <v>1000</v>
      </c>
      <c r="E58" s="35" t="str">
        <f>E59</f>
        <v>-</v>
      </c>
      <c r="F58" s="36">
        <f t="shared" si="0"/>
        <v>1000</v>
      </c>
    </row>
    <row r="59" spans="1:6" ht="34.5">
      <c r="A59" s="32" t="s">
        <v>93</v>
      </c>
      <c r="B59" s="33" t="s">
        <v>30</v>
      </c>
      <c r="C59" s="34" t="s">
        <v>94</v>
      </c>
      <c r="D59" s="35">
        <f>D60</f>
        <v>1000</v>
      </c>
      <c r="E59" s="35" t="str">
        <f>E60</f>
        <v>-</v>
      </c>
      <c r="F59" s="36">
        <f t="shared" si="0"/>
        <v>1000</v>
      </c>
    </row>
    <row r="60" spans="1:6" ht="45.75">
      <c r="A60" s="32" t="s">
        <v>95</v>
      </c>
      <c r="B60" s="33" t="s">
        <v>30</v>
      </c>
      <c r="C60" s="34" t="s">
        <v>96</v>
      </c>
      <c r="D60" s="35">
        <v>1000</v>
      </c>
      <c r="E60" s="35" t="s">
        <v>39</v>
      </c>
      <c r="F60" s="36">
        <f t="shared" si="0"/>
        <v>1000</v>
      </c>
    </row>
    <row r="61" spans="1:6" ht="18">
      <c r="A61" s="32" t="s">
        <v>97</v>
      </c>
      <c r="B61" s="33" t="s">
        <v>30</v>
      </c>
      <c r="C61" s="34" t="s">
        <v>98</v>
      </c>
      <c r="D61" s="35">
        <f>D62</f>
        <v>10635900</v>
      </c>
      <c r="E61" s="35">
        <f>E62</f>
        <v>9635667.7899999991</v>
      </c>
      <c r="F61" s="36">
        <f t="shared" si="0"/>
        <v>1000232.2100000009</v>
      </c>
    </row>
    <row r="62" spans="1:6" ht="34.5">
      <c r="A62" s="32" t="s">
        <v>99</v>
      </c>
      <c r="B62" s="33" t="s">
        <v>30</v>
      </c>
      <c r="C62" s="34" t="s">
        <v>100</v>
      </c>
      <c r="D62" s="35">
        <f>D63+D69+D74</f>
        <v>10635900</v>
      </c>
      <c r="E62" s="35">
        <f>E63+E69+E74</f>
        <v>9635667.7899999991</v>
      </c>
      <c r="F62" s="36">
        <f t="shared" si="0"/>
        <v>1000232.2100000009</v>
      </c>
    </row>
    <row r="63" spans="1:6" ht="23.25">
      <c r="A63" s="32" t="s">
        <v>101</v>
      </c>
      <c r="B63" s="33" t="s">
        <v>30</v>
      </c>
      <c r="C63" s="34" t="s">
        <v>102</v>
      </c>
      <c r="D63" s="35">
        <f>D64</f>
        <v>6896400</v>
      </c>
      <c r="E63" s="35">
        <f>E64</f>
        <v>6502950</v>
      </c>
      <c r="F63" s="36">
        <f t="shared" si="0"/>
        <v>393450</v>
      </c>
    </row>
    <row r="64" spans="1:6" ht="18">
      <c r="A64" s="32" t="s">
        <v>103</v>
      </c>
      <c r="B64" s="33" t="s">
        <v>30</v>
      </c>
      <c r="C64" s="34" t="s">
        <v>104</v>
      </c>
      <c r="D64" s="35">
        <f>D65+D67</f>
        <v>6896400</v>
      </c>
      <c r="E64" s="35">
        <f>E65+E67</f>
        <v>6502950</v>
      </c>
      <c r="F64" s="36">
        <f t="shared" si="0"/>
        <v>393450</v>
      </c>
    </row>
    <row r="65" spans="1:6" ht="20.25" customHeight="1">
      <c r="A65" s="32" t="s">
        <v>105</v>
      </c>
      <c r="B65" s="33" t="s">
        <v>30</v>
      </c>
      <c r="C65" s="34" t="s">
        <v>106</v>
      </c>
      <c r="D65" s="35">
        <v>6463100</v>
      </c>
      <c r="E65" s="35">
        <v>6108800</v>
      </c>
      <c r="F65" s="36">
        <f t="shared" si="0"/>
        <v>354300</v>
      </c>
    </row>
    <row r="66" spans="1:6" ht="23.25" hidden="1">
      <c r="A66" s="32" t="s">
        <v>107</v>
      </c>
      <c r="B66" s="33" t="s">
        <v>30</v>
      </c>
      <c r="C66" s="34" t="s">
        <v>108</v>
      </c>
      <c r="D66" s="35">
        <v>0</v>
      </c>
      <c r="E66" s="35" t="s">
        <v>39</v>
      </c>
      <c r="F66" s="36" t="str">
        <f t="shared" si="0"/>
        <v>-</v>
      </c>
    </row>
    <row r="67" spans="1:6" ht="23.25">
      <c r="A67" s="32" t="s">
        <v>109</v>
      </c>
      <c r="B67" s="33" t="s">
        <v>30</v>
      </c>
      <c r="C67" s="34" t="s">
        <v>110</v>
      </c>
      <c r="D67" s="35">
        <f>D68</f>
        <v>433300</v>
      </c>
      <c r="E67" s="35">
        <f>E68</f>
        <v>394150</v>
      </c>
      <c r="F67" s="36">
        <f t="shared" si="0"/>
        <v>39150</v>
      </c>
    </row>
    <row r="68" spans="1:6" ht="23.25">
      <c r="A68" s="32" t="s">
        <v>111</v>
      </c>
      <c r="B68" s="33" t="s">
        <v>30</v>
      </c>
      <c r="C68" s="34" t="s">
        <v>112</v>
      </c>
      <c r="D68" s="35">
        <v>433300</v>
      </c>
      <c r="E68" s="35">
        <v>394150</v>
      </c>
      <c r="F68" s="36">
        <f t="shared" si="0"/>
        <v>39150</v>
      </c>
    </row>
    <row r="69" spans="1:6" ht="23.25">
      <c r="A69" s="32" t="s">
        <v>113</v>
      </c>
      <c r="B69" s="33" t="s">
        <v>30</v>
      </c>
      <c r="C69" s="34" t="s">
        <v>114</v>
      </c>
      <c r="D69" s="35">
        <f>D70+D72</f>
        <v>74200</v>
      </c>
      <c r="E69" s="35">
        <f>E70+E72</f>
        <v>43992.41</v>
      </c>
      <c r="F69" s="36">
        <f t="shared" si="0"/>
        <v>30207.589999999997</v>
      </c>
    </row>
    <row r="70" spans="1:6" ht="34.5">
      <c r="A70" s="32" t="s">
        <v>115</v>
      </c>
      <c r="B70" s="33" t="s">
        <v>30</v>
      </c>
      <c r="C70" s="34" t="s">
        <v>116</v>
      </c>
      <c r="D70" s="35">
        <v>200</v>
      </c>
      <c r="E70" s="35">
        <f>E71</f>
        <v>200</v>
      </c>
      <c r="F70" s="36" t="str">
        <f t="shared" si="0"/>
        <v>-</v>
      </c>
    </row>
    <row r="71" spans="1:6" ht="34.5">
      <c r="A71" s="32" t="s">
        <v>117</v>
      </c>
      <c r="B71" s="33" t="s">
        <v>30</v>
      </c>
      <c r="C71" s="34" t="s">
        <v>118</v>
      </c>
      <c r="D71" s="35">
        <v>200</v>
      </c>
      <c r="E71" s="35">
        <v>200</v>
      </c>
      <c r="F71" s="36" t="str">
        <f t="shared" si="0"/>
        <v>-</v>
      </c>
    </row>
    <row r="72" spans="1:6" ht="34.5">
      <c r="A72" s="32" t="s">
        <v>119</v>
      </c>
      <c r="B72" s="33" t="s">
        <v>30</v>
      </c>
      <c r="C72" s="34" t="s">
        <v>120</v>
      </c>
      <c r="D72" s="35">
        <f>D73</f>
        <v>74000</v>
      </c>
      <c r="E72" s="35">
        <f>E73</f>
        <v>43792.41</v>
      </c>
      <c r="F72" s="36">
        <f t="shared" si="0"/>
        <v>30207.589999999997</v>
      </c>
    </row>
    <row r="73" spans="1:6" ht="34.5">
      <c r="A73" s="32" t="s">
        <v>121</v>
      </c>
      <c r="B73" s="33" t="s">
        <v>30</v>
      </c>
      <c r="C73" s="34" t="s">
        <v>122</v>
      </c>
      <c r="D73" s="35">
        <v>74000</v>
      </c>
      <c r="E73" s="35">
        <v>43792.41</v>
      </c>
      <c r="F73" s="36">
        <f t="shared" si="0"/>
        <v>30207.589999999997</v>
      </c>
    </row>
    <row r="74" spans="1:6" ht="18">
      <c r="A74" s="32" t="s">
        <v>123</v>
      </c>
      <c r="B74" s="33" t="s">
        <v>30</v>
      </c>
      <c r="C74" s="34" t="s">
        <v>124</v>
      </c>
      <c r="D74" s="35">
        <f>D75+D77</f>
        <v>3665300</v>
      </c>
      <c r="E74" s="35">
        <f>E75+E77</f>
        <v>3088725.38</v>
      </c>
      <c r="F74" s="36">
        <f t="shared" si="0"/>
        <v>576574.62000000011</v>
      </c>
    </row>
    <row r="75" spans="1:6" ht="45.75">
      <c r="A75" s="32" t="s">
        <v>125</v>
      </c>
      <c r="B75" s="33" t="s">
        <v>30</v>
      </c>
      <c r="C75" s="34" t="s">
        <v>126</v>
      </c>
      <c r="D75" s="35">
        <f>D76</f>
        <v>2817400</v>
      </c>
      <c r="E75" s="35">
        <f>E76</f>
        <v>2311112.1800000002</v>
      </c>
      <c r="F75" s="36">
        <f t="shared" si="0"/>
        <v>506287.81999999983</v>
      </c>
    </row>
    <row r="76" spans="1:6" ht="55.5" customHeight="1">
      <c r="A76" s="32" t="s">
        <v>127</v>
      </c>
      <c r="B76" s="33" t="s">
        <v>30</v>
      </c>
      <c r="C76" s="34" t="s">
        <v>128</v>
      </c>
      <c r="D76" s="35">
        <v>2817400</v>
      </c>
      <c r="E76" s="35">
        <v>2311112.1800000002</v>
      </c>
      <c r="F76" s="36">
        <f t="shared" si="0"/>
        <v>506287.81999999983</v>
      </c>
    </row>
    <row r="77" spans="1:6" ht="23.45" customHeight="1">
      <c r="A77" s="32" t="s">
        <v>129</v>
      </c>
      <c r="B77" s="33" t="s">
        <v>30</v>
      </c>
      <c r="C77" s="34" t="s">
        <v>130</v>
      </c>
      <c r="D77" s="35">
        <f>D78</f>
        <v>847900</v>
      </c>
      <c r="E77" s="35">
        <f>E78</f>
        <v>777613.2</v>
      </c>
      <c r="F77" s="36">
        <f>F78</f>
        <v>70286.800000000047</v>
      </c>
    </row>
    <row r="78" spans="1:6" ht="29.45" customHeight="1">
      <c r="A78" s="32" t="s">
        <v>131</v>
      </c>
      <c r="B78" s="33" t="s">
        <v>30</v>
      </c>
      <c r="C78" s="34" t="s">
        <v>132</v>
      </c>
      <c r="D78" s="35">
        <v>847900</v>
      </c>
      <c r="E78" s="35">
        <v>777613.2</v>
      </c>
      <c r="F78" s="36">
        <f>D78-E78</f>
        <v>70286.800000000047</v>
      </c>
    </row>
  </sheetData>
  <mergeCells count="12">
    <mergeCell ref="E11:E17"/>
    <mergeCell ref="F11:F17"/>
    <mergeCell ref="A10:D10"/>
    <mergeCell ref="A11:A17"/>
    <mergeCell ref="B11:B17"/>
    <mergeCell ref="C11:C17"/>
    <mergeCell ref="D11:D17"/>
    <mergeCell ref="A1:D1"/>
    <mergeCell ref="A2:D2"/>
    <mergeCell ref="A4:D4"/>
    <mergeCell ref="B6:D6"/>
    <mergeCell ref="B7:D7"/>
  </mergeCells>
  <conditionalFormatting sqref="F27 F21:F25">
    <cfRule type="cellIs" dxfId="9" priority="2" operator="equal">
      <formula>0</formula>
    </cfRule>
  </conditionalFormatting>
  <conditionalFormatting sqref="F37">
    <cfRule type="cellIs" dxfId="8" priority="3" operator="equal">
      <formula>0</formula>
    </cfRule>
  </conditionalFormatting>
  <conditionalFormatting sqref="F33:F35">
    <cfRule type="cellIs" dxfId="7" priority="4" operator="equal">
      <formula>0</formula>
    </cfRule>
  </conditionalFormatting>
  <conditionalFormatting sqref="F32">
    <cfRule type="cellIs" dxfId="6" priority="5" operator="equal">
      <formula>0</formula>
    </cfRule>
  </conditionalFormatting>
  <conditionalFormatting sqref="F47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3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topLeftCell="A164" zoomScaleNormal="100" workbookViewId="0">
      <selection activeCell="E24" sqref="E24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20.5703125" customWidth="1"/>
    <col min="6" max="6" width="21.140625" customWidth="1"/>
    <col min="7" max="1025" width="8.5703125" customWidth="1"/>
  </cols>
  <sheetData>
    <row r="2" spans="1:6" ht="15" customHeight="1">
      <c r="A2" s="110" t="s">
        <v>133</v>
      </c>
      <c r="B2" s="110"/>
      <c r="C2" s="110"/>
      <c r="D2" s="110"/>
      <c r="E2" s="1"/>
      <c r="F2" s="12" t="s">
        <v>134</v>
      </c>
    </row>
    <row r="3" spans="1:6" ht="13.5" customHeight="1">
      <c r="A3" s="5"/>
      <c r="B3" s="5"/>
      <c r="C3" s="38"/>
      <c r="D3" s="8"/>
      <c r="E3" s="8"/>
      <c r="F3" s="8"/>
    </row>
    <row r="4" spans="1:6" ht="10.15" customHeight="1">
      <c r="A4" s="120" t="s">
        <v>20</v>
      </c>
      <c r="B4" s="117" t="s">
        <v>21</v>
      </c>
      <c r="C4" s="121" t="s">
        <v>135</v>
      </c>
      <c r="D4" s="114" t="s">
        <v>23</v>
      </c>
      <c r="E4" s="118" t="s">
        <v>24</v>
      </c>
      <c r="F4" s="119" t="s">
        <v>25</v>
      </c>
    </row>
    <row r="5" spans="1:6" ht="5.45" customHeight="1">
      <c r="A5" s="120"/>
      <c r="B5" s="117"/>
      <c r="C5" s="121"/>
      <c r="D5" s="114"/>
      <c r="E5" s="118"/>
      <c r="F5" s="119"/>
    </row>
    <row r="6" spans="1:6" ht="9.6" customHeight="1">
      <c r="A6" s="120"/>
      <c r="B6" s="117"/>
      <c r="C6" s="121"/>
      <c r="D6" s="114"/>
      <c r="E6" s="118"/>
      <c r="F6" s="119"/>
    </row>
    <row r="7" spans="1:6" ht="6" customHeight="1">
      <c r="A7" s="120"/>
      <c r="B7" s="117"/>
      <c r="C7" s="121"/>
      <c r="D7" s="114"/>
      <c r="E7" s="118"/>
      <c r="F7" s="119"/>
    </row>
    <row r="8" spans="1:6" ht="6.6" customHeight="1">
      <c r="A8" s="120"/>
      <c r="B8" s="117"/>
      <c r="C8" s="121"/>
      <c r="D8" s="114"/>
      <c r="E8" s="118"/>
      <c r="F8" s="119"/>
    </row>
    <row r="9" spans="1:6" ht="10.9" customHeight="1">
      <c r="A9" s="120"/>
      <c r="B9" s="117"/>
      <c r="C9" s="121"/>
      <c r="D9" s="114"/>
      <c r="E9" s="118"/>
      <c r="F9" s="119"/>
    </row>
    <row r="10" spans="1:6" ht="4.1500000000000004" hidden="1" customHeight="1">
      <c r="A10" s="120"/>
      <c r="B10" s="117"/>
      <c r="C10" s="39"/>
      <c r="D10" s="114"/>
      <c r="E10" s="40"/>
      <c r="F10" s="41"/>
    </row>
    <row r="11" spans="1:6" ht="13.15" hidden="1" customHeight="1">
      <c r="A11" s="120"/>
      <c r="B11" s="117"/>
      <c r="C11" s="42"/>
      <c r="D11" s="114"/>
      <c r="E11" s="43"/>
      <c r="F11" s="44"/>
    </row>
    <row r="12" spans="1:6" ht="13.5" customHeight="1">
      <c r="A12" s="16">
        <v>1</v>
      </c>
      <c r="B12" s="17">
        <v>2</v>
      </c>
      <c r="C12" s="18">
        <v>3</v>
      </c>
      <c r="D12" s="19" t="s">
        <v>26</v>
      </c>
      <c r="E12" s="45" t="s">
        <v>27</v>
      </c>
      <c r="F12" s="21" t="s">
        <v>28</v>
      </c>
    </row>
    <row r="13" spans="1:6" ht="18">
      <c r="A13" s="46" t="s">
        <v>136</v>
      </c>
      <c r="B13" s="47" t="s">
        <v>137</v>
      </c>
      <c r="C13" s="48" t="s">
        <v>138</v>
      </c>
      <c r="D13" s="49">
        <f>D15</f>
        <v>16100000</v>
      </c>
      <c r="E13" s="50">
        <f>E15</f>
        <v>13581063.870000001</v>
      </c>
      <c r="F13" s="51">
        <f>IF(OR(D13="-",IF(E13="-",0,E13)&gt;=IF(D13="-",0,D13)),"-",IF(D13="-",0,D13)-IF(E13="-",0,E13))</f>
        <v>2518936.129999999</v>
      </c>
    </row>
    <row r="14" spans="1:6">
      <c r="A14" s="52" t="s">
        <v>32</v>
      </c>
      <c r="B14" s="53"/>
      <c r="C14" s="54"/>
      <c r="D14" s="55"/>
      <c r="E14" s="56"/>
      <c r="F14" s="57"/>
    </row>
    <row r="15" spans="1:6" ht="23.25">
      <c r="A15" s="22" t="s">
        <v>139</v>
      </c>
      <c r="B15" s="58" t="s">
        <v>137</v>
      </c>
      <c r="C15" s="59" t="s">
        <v>140</v>
      </c>
      <c r="D15" s="25">
        <f>D16+D75+D87+D95+D110+D136+D144+D160+D168</f>
        <v>16100000</v>
      </c>
      <c r="E15" s="25">
        <f>E16+E75+E95+E110+E144+E160+E136</f>
        <v>13581063.870000001</v>
      </c>
      <c r="F15" s="60">
        <f t="shared" ref="F15:F26" si="0">IF(OR(D15="-",IF(E15="-",0,E15)&gt;=IF(D15="-",0,D15)),"-",IF(D15="-",0,D15)-IF(E15="-",0,E15))</f>
        <v>2518936.129999999</v>
      </c>
    </row>
    <row r="16" spans="1:6" ht="18">
      <c r="A16" s="22" t="s">
        <v>141</v>
      </c>
      <c r="B16" s="58" t="s">
        <v>137</v>
      </c>
      <c r="C16" s="59" t="s">
        <v>142</v>
      </c>
      <c r="D16" s="25">
        <f>D17+D40+D46+D52</f>
        <v>8305700</v>
      </c>
      <c r="E16" s="61">
        <f>E17+E40+E52+E87</f>
        <v>6930084.2200000007</v>
      </c>
      <c r="F16" s="60">
        <f t="shared" si="0"/>
        <v>1375615.7799999993</v>
      </c>
    </row>
    <row r="17" spans="1:6" ht="45.75">
      <c r="A17" s="22" t="s">
        <v>143</v>
      </c>
      <c r="B17" s="58" t="s">
        <v>137</v>
      </c>
      <c r="C17" s="59" t="s">
        <v>144</v>
      </c>
      <c r="D17" s="25">
        <f>D18+D34</f>
        <v>8036200</v>
      </c>
      <c r="E17" s="61">
        <f>E18+E34</f>
        <v>6644809.7400000002</v>
      </c>
      <c r="F17" s="60">
        <f t="shared" si="0"/>
        <v>1391390.2599999998</v>
      </c>
    </row>
    <row r="18" spans="1:6" ht="34.5">
      <c r="A18" s="22" t="s">
        <v>145</v>
      </c>
      <c r="B18" s="58" t="s">
        <v>137</v>
      </c>
      <c r="C18" s="59" t="s">
        <v>146</v>
      </c>
      <c r="D18" s="25">
        <f>D19</f>
        <v>8036000</v>
      </c>
      <c r="E18" s="61">
        <f>E19</f>
        <v>6644609.7400000002</v>
      </c>
      <c r="F18" s="60">
        <f t="shared" si="0"/>
        <v>1391390.2599999998</v>
      </c>
    </row>
    <row r="19" spans="1:6" ht="45.75">
      <c r="A19" s="22" t="s">
        <v>147</v>
      </c>
      <c r="B19" s="58" t="s">
        <v>137</v>
      </c>
      <c r="C19" s="59" t="s">
        <v>148</v>
      </c>
      <c r="D19" s="25">
        <f>D20+D26</f>
        <v>8036000</v>
      </c>
      <c r="E19" s="61">
        <f>E20+E26</f>
        <v>6644609.7400000002</v>
      </c>
      <c r="F19" s="60">
        <f t="shared" si="0"/>
        <v>1391390.2599999998</v>
      </c>
    </row>
    <row r="20" spans="1:6" ht="79.5">
      <c r="A20" s="62" t="s">
        <v>149</v>
      </c>
      <c r="B20" s="58" t="s">
        <v>137</v>
      </c>
      <c r="C20" s="59" t="s">
        <v>150</v>
      </c>
      <c r="D20" s="25">
        <f>FIO</f>
        <v>6858750.2000000002</v>
      </c>
      <c r="E20" s="61">
        <f>E21</f>
        <v>5764494.4900000002</v>
      </c>
      <c r="F20" s="60">
        <f t="shared" si="0"/>
        <v>1094255.71</v>
      </c>
    </row>
    <row r="21" spans="1:6" ht="57">
      <c r="A21" s="22" t="s">
        <v>151</v>
      </c>
      <c r="B21" s="58" t="s">
        <v>137</v>
      </c>
      <c r="C21" s="59" t="s">
        <v>152</v>
      </c>
      <c r="D21" s="25">
        <f>D22</f>
        <v>6858750.2000000002</v>
      </c>
      <c r="E21" s="61">
        <f>E22</f>
        <v>5764494.4900000002</v>
      </c>
      <c r="F21" s="60">
        <f t="shared" si="0"/>
        <v>1094255.71</v>
      </c>
    </row>
    <row r="22" spans="1:6" ht="23.25">
      <c r="A22" s="22" t="s">
        <v>153</v>
      </c>
      <c r="B22" s="58" t="s">
        <v>137</v>
      </c>
      <c r="C22" s="59" t="s">
        <v>154</v>
      </c>
      <c r="D22" s="25">
        <f>D23+D24+D25</f>
        <v>6858750.2000000002</v>
      </c>
      <c r="E22" s="61">
        <f>E23+E25+E24</f>
        <v>5764494.4900000002</v>
      </c>
      <c r="F22" s="60">
        <f t="shared" si="0"/>
        <v>1094255.71</v>
      </c>
    </row>
    <row r="23" spans="1:6" ht="23.25">
      <c r="A23" s="22" t="s">
        <v>155</v>
      </c>
      <c r="B23" s="58" t="s">
        <v>137</v>
      </c>
      <c r="C23" s="59" t="s">
        <v>156</v>
      </c>
      <c r="D23" s="25">
        <v>5025900</v>
      </c>
      <c r="E23" s="61">
        <v>4325662.28</v>
      </c>
      <c r="F23" s="60">
        <f t="shared" si="0"/>
        <v>700237.71999999974</v>
      </c>
    </row>
    <row r="24" spans="1:6" ht="34.5">
      <c r="A24" s="22" t="s">
        <v>157</v>
      </c>
      <c r="B24" s="58" t="s">
        <v>137</v>
      </c>
      <c r="C24" s="59" t="s">
        <v>158</v>
      </c>
      <c r="D24" s="25">
        <v>315150.2</v>
      </c>
      <c r="E24" s="61">
        <v>180531.20000000001</v>
      </c>
      <c r="F24" s="60">
        <f t="shared" si="0"/>
        <v>134619</v>
      </c>
    </row>
    <row r="25" spans="1:6" ht="34.5">
      <c r="A25" s="22" t="s">
        <v>159</v>
      </c>
      <c r="B25" s="58" t="s">
        <v>137</v>
      </c>
      <c r="C25" s="59" t="s">
        <v>160</v>
      </c>
      <c r="D25" s="25">
        <v>1517700</v>
      </c>
      <c r="E25" s="61">
        <v>1258301.01</v>
      </c>
      <c r="F25" s="60">
        <f t="shared" si="0"/>
        <v>259398.99</v>
      </c>
    </row>
    <row r="26" spans="1:6" ht="79.5">
      <c r="A26" s="62" t="s">
        <v>161</v>
      </c>
      <c r="B26" s="58" t="s">
        <v>137</v>
      </c>
      <c r="C26" s="59" t="s">
        <v>162</v>
      </c>
      <c r="D26" s="25">
        <f>D30+D27</f>
        <v>1177249.8</v>
      </c>
      <c r="E26" s="61">
        <f>E30+E27</f>
        <v>880115.25000000012</v>
      </c>
      <c r="F26" s="60">
        <f t="shared" si="0"/>
        <v>297134.54999999993</v>
      </c>
    </row>
    <row r="27" spans="1:6" ht="57">
      <c r="A27" s="62" t="s">
        <v>151</v>
      </c>
      <c r="B27" s="58" t="s">
        <v>137</v>
      </c>
      <c r="C27" s="59" t="s">
        <v>163</v>
      </c>
      <c r="D27" s="25">
        <f>D28</f>
        <v>24349.8</v>
      </c>
      <c r="E27" s="61">
        <f>E28</f>
        <v>24349.8</v>
      </c>
      <c r="F27" s="60" t="s">
        <v>39</v>
      </c>
    </row>
    <row r="28" spans="1:6" ht="23.25">
      <c r="A28" s="62" t="s">
        <v>153</v>
      </c>
      <c r="B28" s="58" t="s">
        <v>137</v>
      </c>
      <c r="C28" s="59" t="s">
        <v>164</v>
      </c>
      <c r="D28" s="25">
        <f>D29</f>
        <v>24349.8</v>
      </c>
      <c r="E28" s="61">
        <f>E29</f>
        <v>24349.8</v>
      </c>
      <c r="F28" s="60" t="s">
        <v>39</v>
      </c>
    </row>
    <row r="29" spans="1:6" ht="34.5">
      <c r="A29" s="62" t="s">
        <v>157</v>
      </c>
      <c r="B29" s="58" t="s">
        <v>137</v>
      </c>
      <c r="C29" s="59" t="s">
        <v>165</v>
      </c>
      <c r="D29" s="25">
        <v>24349.8</v>
      </c>
      <c r="E29" s="61">
        <v>24349.8</v>
      </c>
      <c r="F29" s="60" t="s">
        <v>39</v>
      </c>
    </row>
    <row r="30" spans="1:6" ht="23.25">
      <c r="A30" s="22" t="s">
        <v>166</v>
      </c>
      <c r="B30" s="58" t="s">
        <v>137</v>
      </c>
      <c r="C30" s="59" t="s">
        <v>167</v>
      </c>
      <c r="D30" s="25">
        <f>D31</f>
        <v>1152900</v>
      </c>
      <c r="E30" s="61">
        <f>E31</f>
        <v>855765.45000000007</v>
      </c>
      <c r="F30" s="60">
        <f t="shared" ref="F30:F61" si="1">IF(OR(D30="-",IF(E30="-",0,E30)&gt;=IF(D30="-",0,D30)),"-",IF(D30="-",0,D30)-IF(E30="-",0,E30))</f>
        <v>297134.54999999993</v>
      </c>
    </row>
    <row r="31" spans="1:6" ht="23.25">
      <c r="A31" s="22" t="s">
        <v>168</v>
      </c>
      <c r="B31" s="58" t="s">
        <v>137</v>
      </c>
      <c r="C31" s="59" t="s">
        <v>169</v>
      </c>
      <c r="D31" s="25">
        <f>D32+D33</f>
        <v>1152900</v>
      </c>
      <c r="E31" s="25">
        <f>E32+E33</f>
        <v>855765.45000000007</v>
      </c>
      <c r="F31" s="60">
        <f t="shared" si="1"/>
        <v>297134.54999999993</v>
      </c>
    </row>
    <row r="32" spans="1:6" ht="18">
      <c r="A32" s="22" t="s">
        <v>170</v>
      </c>
      <c r="B32" s="58" t="s">
        <v>137</v>
      </c>
      <c r="C32" s="59" t="s">
        <v>171</v>
      </c>
      <c r="D32" s="25">
        <v>957300</v>
      </c>
      <c r="E32" s="61">
        <v>720656.67</v>
      </c>
      <c r="F32" s="60">
        <f t="shared" si="1"/>
        <v>236643.32999999996</v>
      </c>
    </row>
    <row r="33" spans="1:6" ht="18">
      <c r="A33" s="22" t="s">
        <v>172</v>
      </c>
      <c r="B33" s="58" t="s">
        <v>137</v>
      </c>
      <c r="C33" s="59" t="s">
        <v>173</v>
      </c>
      <c r="D33" s="25">
        <v>195600</v>
      </c>
      <c r="E33" s="61">
        <v>135108.78</v>
      </c>
      <c r="F33" s="60">
        <f t="shared" si="1"/>
        <v>60491.22</v>
      </c>
    </row>
    <row r="34" spans="1:6" ht="34.5">
      <c r="A34" s="22" t="s">
        <v>174</v>
      </c>
      <c r="B34" s="58" t="s">
        <v>137</v>
      </c>
      <c r="C34" s="59" t="s">
        <v>175</v>
      </c>
      <c r="D34" s="25">
        <v>200</v>
      </c>
      <c r="E34" s="61">
        <f>E35</f>
        <v>200</v>
      </c>
      <c r="F34" s="60" t="str">
        <f t="shared" si="1"/>
        <v>-</v>
      </c>
    </row>
    <row r="35" spans="1:6" ht="18">
      <c r="A35" s="22" t="s">
        <v>176</v>
      </c>
      <c r="B35" s="58" t="s">
        <v>137</v>
      </c>
      <c r="C35" s="59" t="s">
        <v>177</v>
      </c>
      <c r="D35" s="25">
        <v>200</v>
      </c>
      <c r="E35" s="61">
        <f>E36</f>
        <v>200</v>
      </c>
      <c r="F35" s="60" t="str">
        <f t="shared" si="1"/>
        <v>-</v>
      </c>
    </row>
    <row r="36" spans="1:6" ht="102">
      <c r="A36" s="62" t="s">
        <v>178</v>
      </c>
      <c r="B36" s="58" t="s">
        <v>137</v>
      </c>
      <c r="C36" s="59" t="s">
        <v>179</v>
      </c>
      <c r="D36" s="25">
        <v>200</v>
      </c>
      <c r="E36" s="61">
        <f>E37</f>
        <v>200</v>
      </c>
      <c r="F36" s="60" t="str">
        <f t="shared" si="1"/>
        <v>-</v>
      </c>
    </row>
    <row r="37" spans="1:6" ht="23.25">
      <c r="A37" s="22" t="s">
        <v>166</v>
      </c>
      <c r="B37" s="58" t="s">
        <v>137</v>
      </c>
      <c r="C37" s="59" t="s">
        <v>180</v>
      </c>
      <c r="D37" s="25">
        <v>200</v>
      </c>
      <c r="E37" s="61">
        <f>E38</f>
        <v>200</v>
      </c>
      <c r="F37" s="60" t="str">
        <f t="shared" si="1"/>
        <v>-</v>
      </c>
    </row>
    <row r="38" spans="1:6" ht="23.25">
      <c r="A38" s="22" t="s">
        <v>168</v>
      </c>
      <c r="B38" s="58" t="s">
        <v>137</v>
      </c>
      <c r="C38" s="59" t="s">
        <v>181</v>
      </c>
      <c r="D38" s="25">
        <v>200</v>
      </c>
      <c r="E38" s="61">
        <f>E39</f>
        <v>200</v>
      </c>
      <c r="F38" s="60" t="str">
        <f t="shared" si="1"/>
        <v>-</v>
      </c>
    </row>
    <row r="39" spans="1:6" ht="18">
      <c r="A39" s="22" t="s">
        <v>170</v>
      </c>
      <c r="B39" s="58" t="s">
        <v>137</v>
      </c>
      <c r="C39" s="59" t="s">
        <v>182</v>
      </c>
      <c r="D39" s="25">
        <v>200</v>
      </c>
      <c r="E39" s="61">
        <v>200</v>
      </c>
      <c r="F39" s="60" t="str">
        <f t="shared" si="1"/>
        <v>-</v>
      </c>
    </row>
    <row r="40" spans="1:6" ht="34.5">
      <c r="A40" s="22" t="s">
        <v>183</v>
      </c>
      <c r="B40" s="58" t="s">
        <v>137</v>
      </c>
      <c r="C40" s="59" t="s">
        <v>184</v>
      </c>
      <c r="D40" s="25">
        <f t="shared" ref="D40:E44" si="2">D41</f>
        <v>94200</v>
      </c>
      <c r="E40" s="61">
        <f t="shared" si="2"/>
        <v>86350</v>
      </c>
      <c r="F40" s="60">
        <f t="shared" si="1"/>
        <v>7850</v>
      </c>
    </row>
    <row r="41" spans="1:6" ht="34.5">
      <c r="A41" s="22" t="s">
        <v>174</v>
      </c>
      <c r="B41" s="58" t="s">
        <v>137</v>
      </c>
      <c r="C41" s="59" t="s">
        <v>185</v>
      </c>
      <c r="D41" s="25">
        <f t="shared" si="2"/>
        <v>94200</v>
      </c>
      <c r="E41" s="61">
        <f t="shared" si="2"/>
        <v>86350</v>
      </c>
      <c r="F41" s="60">
        <f t="shared" si="1"/>
        <v>7850</v>
      </c>
    </row>
    <row r="42" spans="1:6" ht="18">
      <c r="A42" s="22" t="s">
        <v>176</v>
      </c>
      <c r="B42" s="58" t="s">
        <v>137</v>
      </c>
      <c r="C42" s="59" t="s">
        <v>186</v>
      </c>
      <c r="D42" s="25">
        <f t="shared" si="2"/>
        <v>94200</v>
      </c>
      <c r="E42" s="61">
        <f>E43</f>
        <v>86350</v>
      </c>
      <c r="F42" s="60">
        <f t="shared" si="1"/>
        <v>7850</v>
      </c>
    </row>
    <row r="43" spans="1:6" ht="124.5">
      <c r="A43" s="62" t="s">
        <v>187</v>
      </c>
      <c r="B43" s="58" t="s">
        <v>137</v>
      </c>
      <c r="C43" s="59" t="s">
        <v>188</v>
      </c>
      <c r="D43" s="25">
        <f t="shared" si="2"/>
        <v>94200</v>
      </c>
      <c r="E43" s="61">
        <f t="shared" si="2"/>
        <v>86350</v>
      </c>
      <c r="F43" s="60">
        <f t="shared" si="1"/>
        <v>7850</v>
      </c>
    </row>
    <row r="44" spans="1:6" ht="18">
      <c r="A44" s="22" t="s">
        <v>189</v>
      </c>
      <c r="B44" s="58" t="s">
        <v>137</v>
      </c>
      <c r="C44" s="59" t="s">
        <v>190</v>
      </c>
      <c r="D44" s="25">
        <f t="shared" si="2"/>
        <v>94200</v>
      </c>
      <c r="E44" s="61">
        <f t="shared" si="2"/>
        <v>86350</v>
      </c>
      <c r="F44" s="60">
        <f t="shared" si="1"/>
        <v>7850</v>
      </c>
    </row>
    <row r="45" spans="1:6" ht="18">
      <c r="A45" s="22" t="s">
        <v>123</v>
      </c>
      <c r="B45" s="58" t="s">
        <v>137</v>
      </c>
      <c r="C45" s="59" t="s">
        <v>191</v>
      </c>
      <c r="D45" s="25">
        <v>94200</v>
      </c>
      <c r="E45" s="61">
        <v>86350</v>
      </c>
      <c r="F45" s="60">
        <f t="shared" si="1"/>
        <v>7850</v>
      </c>
    </row>
    <row r="46" spans="1:6" ht="18">
      <c r="A46" s="22" t="s">
        <v>192</v>
      </c>
      <c r="B46" s="58" t="s">
        <v>137</v>
      </c>
      <c r="C46" s="59" t="s">
        <v>193</v>
      </c>
      <c r="D46" s="25">
        <v>3000</v>
      </c>
      <c r="E46" s="61" t="s">
        <v>39</v>
      </c>
      <c r="F46" s="60">
        <f t="shared" si="1"/>
        <v>3000</v>
      </c>
    </row>
    <row r="47" spans="1:6" ht="34.5">
      <c r="A47" s="22" t="s">
        <v>174</v>
      </c>
      <c r="B47" s="58" t="s">
        <v>137</v>
      </c>
      <c r="C47" s="59" t="s">
        <v>194</v>
      </c>
      <c r="D47" s="25">
        <v>3000</v>
      </c>
      <c r="E47" s="61" t="s">
        <v>39</v>
      </c>
      <c r="F47" s="60">
        <f t="shared" si="1"/>
        <v>3000</v>
      </c>
    </row>
    <row r="48" spans="1:6" ht="18">
      <c r="A48" s="22" t="s">
        <v>195</v>
      </c>
      <c r="B48" s="58" t="s">
        <v>137</v>
      </c>
      <c r="C48" s="59" t="s">
        <v>196</v>
      </c>
      <c r="D48" s="25">
        <v>3000</v>
      </c>
      <c r="E48" s="61" t="s">
        <v>39</v>
      </c>
      <c r="F48" s="60">
        <f t="shared" si="1"/>
        <v>3000</v>
      </c>
    </row>
    <row r="49" spans="1:6" ht="57">
      <c r="A49" s="22" t="s">
        <v>197</v>
      </c>
      <c r="B49" s="58" t="s">
        <v>137</v>
      </c>
      <c r="C49" s="59" t="s">
        <v>198</v>
      </c>
      <c r="D49" s="25">
        <v>3000</v>
      </c>
      <c r="E49" s="61" t="s">
        <v>39</v>
      </c>
      <c r="F49" s="60">
        <f t="shared" si="1"/>
        <v>3000</v>
      </c>
    </row>
    <row r="50" spans="1:6" ht="18">
      <c r="A50" s="22" t="s">
        <v>199</v>
      </c>
      <c r="B50" s="58" t="s">
        <v>137</v>
      </c>
      <c r="C50" s="59" t="s">
        <v>200</v>
      </c>
      <c r="D50" s="25">
        <v>3000</v>
      </c>
      <c r="E50" s="61" t="s">
        <v>39</v>
      </c>
      <c r="F50" s="60">
        <f t="shared" si="1"/>
        <v>3000</v>
      </c>
    </row>
    <row r="51" spans="1:6" ht="18">
      <c r="A51" s="22" t="s">
        <v>201</v>
      </c>
      <c r="B51" s="58" t="s">
        <v>137</v>
      </c>
      <c r="C51" s="59" t="s">
        <v>202</v>
      </c>
      <c r="D51" s="25">
        <v>3000</v>
      </c>
      <c r="E51" s="61" t="s">
        <v>39</v>
      </c>
      <c r="F51" s="60">
        <f t="shared" si="1"/>
        <v>3000</v>
      </c>
    </row>
    <row r="52" spans="1:6" ht="18">
      <c r="A52" s="22" t="s">
        <v>203</v>
      </c>
      <c r="B52" s="58" t="s">
        <v>137</v>
      </c>
      <c r="C52" s="59" t="s">
        <v>204</v>
      </c>
      <c r="D52" s="25">
        <f>D53+D60</f>
        <v>172300</v>
      </c>
      <c r="E52" s="25">
        <f>E53+E60</f>
        <v>120504.48000000001</v>
      </c>
      <c r="F52" s="60">
        <f t="shared" si="1"/>
        <v>51795.51999999999</v>
      </c>
    </row>
    <row r="53" spans="1:6" ht="34.5">
      <c r="A53" s="22" t="s">
        <v>145</v>
      </c>
      <c r="B53" s="58" t="s">
        <v>137</v>
      </c>
      <c r="C53" s="59" t="s">
        <v>205</v>
      </c>
      <c r="D53" s="25">
        <f t="shared" ref="D53:E56" si="3">D54</f>
        <v>83600</v>
      </c>
      <c r="E53" s="61">
        <f t="shared" si="3"/>
        <v>70683.48000000001</v>
      </c>
      <c r="F53" s="60">
        <f t="shared" si="1"/>
        <v>12916.51999999999</v>
      </c>
    </row>
    <row r="54" spans="1:6" ht="45.75">
      <c r="A54" s="22" t="s">
        <v>147</v>
      </c>
      <c r="B54" s="58" t="s">
        <v>137</v>
      </c>
      <c r="C54" s="59" t="s">
        <v>206</v>
      </c>
      <c r="D54" s="25">
        <f t="shared" si="3"/>
        <v>83600</v>
      </c>
      <c r="E54" s="61">
        <f t="shared" si="3"/>
        <v>70683.48000000001</v>
      </c>
      <c r="F54" s="60">
        <f t="shared" si="1"/>
        <v>12916.51999999999</v>
      </c>
    </row>
    <row r="55" spans="1:6" ht="57">
      <c r="A55" s="22" t="s">
        <v>207</v>
      </c>
      <c r="B55" s="58" t="s">
        <v>137</v>
      </c>
      <c r="C55" s="59" t="s">
        <v>208</v>
      </c>
      <c r="D55" s="25">
        <f t="shared" si="3"/>
        <v>83600</v>
      </c>
      <c r="E55" s="61">
        <f t="shared" si="3"/>
        <v>70683.48000000001</v>
      </c>
      <c r="F55" s="60">
        <f t="shared" si="1"/>
        <v>12916.51999999999</v>
      </c>
    </row>
    <row r="56" spans="1:6" ht="18">
      <c r="A56" s="22" t="s">
        <v>199</v>
      </c>
      <c r="B56" s="58" t="s">
        <v>137</v>
      </c>
      <c r="C56" s="59" t="s">
        <v>209</v>
      </c>
      <c r="D56" s="25">
        <f t="shared" si="3"/>
        <v>83600</v>
      </c>
      <c r="E56" s="61">
        <f t="shared" si="3"/>
        <v>70683.48000000001</v>
      </c>
      <c r="F56" s="60">
        <f t="shared" si="1"/>
        <v>12916.51999999999</v>
      </c>
    </row>
    <row r="57" spans="1:6" ht="18">
      <c r="A57" s="22" t="s">
        <v>210</v>
      </c>
      <c r="B57" s="58" t="s">
        <v>137</v>
      </c>
      <c r="C57" s="59" t="s">
        <v>211</v>
      </c>
      <c r="D57" s="25">
        <f>D58+D59</f>
        <v>83600</v>
      </c>
      <c r="E57" s="61">
        <f>E58+E59</f>
        <v>70683.48000000001</v>
      </c>
      <c r="F57" s="60">
        <f t="shared" si="1"/>
        <v>12916.51999999999</v>
      </c>
    </row>
    <row r="58" spans="1:6" ht="23.25">
      <c r="A58" s="22" t="s">
        <v>212</v>
      </c>
      <c r="B58" s="58" t="s">
        <v>137</v>
      </c>
      <c r="C58" s="59" t="s">
        <v>213</v>
      </c>
      <c r="D58" s="25">
        <v>73500</v>
      </c>
      <c r="E58" s="61">
        <v>62039.48</v>
      </c>
      <c r="F58" s="60">
        <f t="shared" si="1"/>
        <v>11460.519999999997</v>
      </c>
    </row>
    <row r="59" spans="1:6" ht="18">
      <c r="A59" s="22" t="s">
        <v>214</v>
      </c>
      <c r="B59" s="58" t="s">
        <v>137</v>
      </c>
      <c r="C59" s="59" t="s">
        <v>215</v>
      </c>
      <c r="D59" s="25">
        <v>10100</v>
      </c>
      <c r="E59" s="61">
        <v>8644</v>
      </c>
      <c r="F59" s="60">
        <f t="shared" si="1"/>
        <v>1456</v>
      </c>
    </row>
    <row r="60" spans="1:6" ht="23.25">
      <c r="A60" s="22" t="s">
        <v>216</v>
      </c>
      <c r="B60" s="58" t="s">
        <v>137</v>
      </c>
      <c r="C60" s="59" t="s">
        <v>217</v>
      </c>
      <c r="D60" s="25">
        <f>D61+D66</f>
        <v>88700</v>
      </c>
      <c r="E60" s="61">
        <f>E66+E61</f>
        <v>49821</v>
      </c>
      <c r="F60" s="60">
        <f t="shared" si="1"/>
        <v>38879</v>
      </c>
    </row>
    <row r="61" spans="1:6" ht="68.25">
      <c r="A61" s="62" t="s">
        <v>218</v>
      </c>
      <c r="B61" s="58" t="s">
        <v>137</v>
      </c>
      <c r="C61" s="59" t="s">
        <v>219</v>
      </c>
      <c r="D61" s="25">
        <v>20000</v>
      </c>
      <c r="E61" s="61">
        <f>E62</f>
        <v>20000</v>
      </c>
      <c r="F61" s="60" t="str">
        <f t="shared" si="1"/>
        <v>-</v>
      </c>
    </row>
    <row r="62" spans="1:6" ht="90.75">
      <c r="A62" s="62" t="s">
        <v>220</v>
      </c>
      <c r="B62" s="58" t="s">
        <v>137</v>
      </c>
      <c r="C62" s="59" t="s">
        <v>221</v>
      </c>
      <c r="D62" s="25">
        <v>20000</v>
      </c>
      <c r="E62" s="61">
        <f>E63</f>
        <v>20000</v>
      </c>
      <c r="F62" s="60" t="str">
        <f t="shared" ref="F62:F83" si="4">IF(OR(D62="-",IF(E62="-",0,E62)&gt;=IF(D62="-",0,D62)),"-",IF(D62="-",0,D62)-IF(E62="-",0,E62))</f>
        <v>-</v>
      </c>
    </row>
    <row r="63" spans="1:6" ht="18">
      <c r="A63" s="22" t="s">
        <v>199</v>
      </c>
      <c r="B63" s="58" t="s">
        <v>137</v>
      </c>
      <c r="C63" s="59" t="s">
        <v>222</v>
      </c>
      <c r="D63" s="25">
        <v>20000</v>
      </c>
      <c r="E63" s="61">
        <f>E64</f>
        <v>20000</v>
      </c>
      <c r="F63" s="60" t="str">
        <f t="shared" si="4"/>
        <v>-</v>
      </c>
    </row>
    <row r="64" spans="1:6" ht="18">
      <c r="A64" s="22" t="s">
        <v>210</v>
      </c>
      <c r="B64" s="58" t="s">
        <v>137</v>
      </c>
      <c r="C64" s="59" t="s">
        <v>223</v>
      </c>
      <c r="D64" s="25">
        <v>20000</v>
      </c>
      <c r="E64" s="61">
        <f>E65</f>
        <v>20000</v>
      </c>
      <c r="F64" s="60" t="str">
        <f t="shared" si="4"/>
        <v>-</v>
      </c>
    </row>
    <row r="65" spans="1:6" ht="18">
      <c r="A65" s="22" t="s">
        <v>224</v>
      </c>
      <c r="B65" s="58" t="s">
        <v>137</v>
      </c>
      <c r="C65" s="59" t="s">
        <v>225</v>
      </c>
      <c r="D65" s="25">
        <v>20000</v>
      </c>
      <c r="E65" s="61">
        <v>20000</v>
      </c>
      <c r="F65" s="60" t="str">
        <f t="shared" si="4"/>
        <v>-</v>
      </c>
    </row>
    <row r="66" spans="1:6" ht="57">
      <c r="A66" s="22" t="s">
        <v>226</v>
      </c>
      <c r="B66" s="58" t="s">
        <v>137</v>
      </c>
      <c r="C66" s="59" t="s">
        <v>227</v>
      </c>
      <c r="D66" s="25">
        <f>D67+D71</f>
        <v>68700</v>
      </c>
      <c r="E66" s="61">
        <f>E71+E67</f>
        <v>29821</v>
      </c>
      <c r="F66" s="60">
        <f t="shared" si="4"/>
        <v>38879</v>
      </c>
    </row>
    <row r="67" spans="1:6" ht="124.5">
      <c r="A67" s="62" t="s">
        <v>228</v>
      </c>
      <c r="B67" s="58" t="s">
        <v>137</v>
      </c>
      <c r="C67" s="59" t="s">
        <v>229</v>
      </c>
      <c r="D67" s="25">
        <f t="shared" ref="D67:E69" si="5">D68</f>
        <v>50700</v>
      </c>
      <c r="E67" s="61">
        <f t="shared" si="5"/>
        <v>14821</v>
      </c>
      <c r="F67" s="60">
        <f t="shared" si="4"/>
        <v>35879</v>
      </c>
    </row>
    <row r="68" spans="1:6" ht="23.25">
      <c r="A68" s="22" t="s">
        <v>166</v>
      </c>
      <c r="B68" s="58" t="s">
        <v>137</v>
      </c>
      <c r="C68" s="59" t="s">
        <v>230</v>
      </c>
      <c r="D68" s="25">
        <f t="shared" si="5"/>
        <v>50700</v>
      </c>
      <c r="E68" s="61">
        <f t="shared" si="5"/>
        <v>14821</v>
      </c>
      <c r="F68" s="60">
        <f t="shared" si="4"/>
        <v>35879</v>
      </c>
    </row>
    <row r="69" spans="1:6" ht="23.25">
      <c r="A69" s="22" t="s">
        <v>168</v>
      </c>
      <c r="B69" s="58" t="s">
        <v>137</v>
      </c>
      <c r="C69" s="59" t="s">
        <v>231</v>
      </c>
      <c r="D69" s="25">
        <f t="shared" si="5"/>
        <v>50700</v>
      </c>
      <c r="E69" s="61">
        <f t="shared" si="5"/>
        <v>14821</v>
      </c>
      <c r="F69" s="60">
        <f t="shared" si="4"/>
        <v>35879</v>
      </c>
    </row>
    <row r="70" spans="1:6" ht="18">
      <c r="A70" s="22" t="s">
        <v>170</v>
      </c>
      <c r="B70" s="58" t="s">
        <v>137</v>
      </c>
      <c r="C70" s="59" t="s">
        <v>232</v>
      </c>
      <c r="D70" s="25">
        <v>50700</v>
      </c>
      <c r="E70" s="61">
        <v>14821</v>
      </c>
      <c r="F70" s="60">
        <f t="shared" si="4"/>
        <v>35879</v>
      </c>
    </row>
    <row r="71" spans="1:6" ht="90.75">
      <c r="A71" s="62" t="s">
        <v>233</v>
      </c>
      <c r="B71" s="58" t="s">
        <v>137</v>
      </c>
      <c r="C71" s="59" t="s">
        <v>234</v>
      </c>
      <c r="D71" s="25">
        <f t="shared" ref="D71:E73" si="6">D72</f>
        <v>18000</v>
      </c>
      <c r="E71" s="61">
        <f t="shared" si="6"/>
        <v>15000</v>
      </c>
      <c r="F71" s="60">
        <f t="shared" si="4"/>
        <v>3000</v>
      </c>
    </row>
    <row r="72" spans="1:6" ht="23.25">
      <c r="A72" s="22" t="s">
        <v>166</v>
      </c>
      <c r="B72" s="58" t="s">
        <v>137</v>
      </c>
      <c r="C72" s="59" t="s">
        <v>235</v>
      </c>
      <c r="D72" s="25">
        <f t="shared" si="6"/>
        <v>18000</v>
      </c>
      <c r="E72" s="61">
        <f t="shared" si="6"/>
        <v>15000</v>
      </c>
      <c r="F72" s="60">
        <f t="shared" si="4"/>
        <v>3000</v>
      </c>
    </row>
    <row r="73" spans="1:6" ht="23.25">
      <c r="A73" s="22" t="s">
        <v>168</v>
      </c>
      <c r="B73" s="58" t="s">
        <v>137</v>
      </c>
      <c r="C73" s="59" t="s">
        <v>236</v>
      </c>
      <c r="D73" s="25">
        <f t="shared" si="6"/>
        <v>18000</v>
      </c>
      <c r="E73" s="61">
        <f t="shared" si="6"/>
        <v>15000</v>
      </c>
      <c r="F73" s="60">
        <f t="shared" si="4"/>
        <v>3000</v>
      </c>
    </row>
    <row r="74" spans="1:6" ht="23.25">
      <c r="A74" s="22" t="s">
        <v>237</v>
      </c>
      <c r="B74" s="58" t="s">
        <v>137</v>
      </c>
      <c r="C74" s="59" t="s">
        <v>238</v>
      </c>
      <c r="D74" s="25">
        <v>18000</v>
      </c>
      <c r="E74" s="61">
        <v>15000</v>
      </c>
      <c r="F74" s="60">
        <f t="shared" si="4"/>
        <v>3000</v>
      </c>
    </row>
    <row r="75" spans="1:6" ht="18">
      <c r="A75" s="22" t="s">
        <v>239</v>
      </c>
      <c r="B75" s="58" t="s">
        <v>137</v>
      </c>
      <c r="C75" s="59" t="s">
        <v>240</v>
      </c>
      <c r="D75" s="25">
        <f t="shared" ref="D75:E78" si="7">D76</f>
        <v>74000</v>
      </c>
      <c r="E75" s="61">
        <f t="shared" si="7"/>
        <v>43792.409999999996</v>
      </c>
      <c r="F75" s="60">
        <f t="shared" si="4"/>
        <v>30207.590000000004</v>
      </c>
    </row>
    <row r="76" spans="1:6" ht="18">
      <c r="A76" s="22" t="s">
        <v>241</v>
      </c>
      <c r="B76" s="58" t="s">
        <v>137</v>
      </c>
      <c r="C76" s="59" t="s">
        <v>242</v>
      </c>
      <c r="D76" s="25">
        <f t="shared" si="7"/>
        <v>74000</v>
      </c>
      <c r="E76" s="61">
        <f t="shared" si="7"/>
        <v>43792.409999999996</v>
      </c>
      <c r="F76" s="60">
        <f t="shared" si="4"/>
        <v>30207.590000000004</v>
      </c>
    </row>
    <row r="77" spans="1:6" ht="34.5">
      <c r="A77" s="22" t="s">
        <v>174</v>
      </c>
      <c r="B77" s="58" t="s">
        <v>137</v>
      </c>
      <c r="C77" s="59" t="s">
        <v>243</v>
      </c>
      <c r="D77" s="25">
        <f t="shared" si="7"/>
        <v>74000</v>
      </c>
      <c r="E77" s="61">
        <f t="shared" si="7"/>
        <v>43792.409999999996</v>
      </c>
      <c r="F77" s="60">
        <f t="shared" si="4"/>
        <v>30207.590000000004</v>
      </c>
    </row>
    <row r="78" spans="1:6" ht="18">
      <c r="A78" s="22" t="s">
        <v>176</v>
      </c>
      <c r="B78" s="58" t="s">
        <v>137</v>
      </c>
      <c r="C78" s="59" t="s">
        <v>244</v>
      </c>
      <c r="D78" s="25">
        <f t="shared" si="7"/>
        <v>74000</v>
      </c>
      <c r="E78" s="61">
        <f t="shared" si="7"/>
        <v>43792.409999999996</v>
      </c>
      <c r="F78" s="60">
        <f t="shared" si="4"/>
        <v>30207.590000000004</v>
      </c>
    </row>
    <row r="79" spans="1:6" ht="68.25">
      <c r="A79" s="22" t="s">
        <v>245</v>
      </c>
      <c r="B79" s="58" t="s">
        <v>137</v>
      </c>
      <c r="C79" s="59" t="s">
        <v>246</v>
      </c>
      <c r="D79" s="25">
        <f>D80+D84</f>
        <v>74000</v>
      </c>
      <c r="E79" s="61">
        <f>E80+E84</f>
        <v>43792.409999999996</v>
      </c>
      <c r="F79" s="60">
        <f t="shared" si="4"/>
        <v>30207.590000000004</v>
      </c>
    </row>
    <row r="80" spans="1:6" ht="57">
      <c r="A80" s="22" t="s">
        <v>151</v>
      </c>
      <c r="B80" s="58" t="s">
        <v>137</v>
      </c>
      <c r="C80" s="59" t="s">
        <v>247</v>
      </c>
      <c r="D80" s="25">
        <f>D81</f>
        <v>74000</v>
      </c>
      <c r="E80" s="61">
        <f>E81</f>
        <v>43792.409999999996</v>
      </c>
      <c r="F80" s="60">
        <f t="shared" si="4"/>
        <v>30207.590000000004</v>
      </c>
    </row>
    <row r="81" spans="1:6" ht="23.25">
      <c r="A81" s="22" t="s">
        <v>153</v>
      </c>
      <c r="B81" s="58" t="s">
        <v>137</v>
      </c>
      <c r="C81" s="59" t="s">
        <v>248</v>
      </c>
      <c r="D81" s="25">
        <f>D82+D83</f>
        <v>74000</v>
      </c>
      <c r="E81" s="61">
        <f>E82+E83</f>
        <v>43792.409999999996</v>
      </c>
      <c r="F81" s="60">
        <f t="shared" si="4"/>
        <v>30207.590000000004</v>
      </c>
    </row>
    <row r="82" spans="1:6" ht="23.25">
      <c r="A82" s="22" t="s">
        <v>155</v>
      </c>
      <c r="B82" s="58" t="s">
        <v>137</v>
      </c>
      <c r="C82" s="59" t="s">
        <v>249</v>
      </c>
      <c r="D82" s="25">
        <v>56900</v>
      </c>
      <c r="E82" s="61">
        <v>33845.519999999997</v>
      </c>
      <c r="F82" s="60">
        <f t="shared" si="4"/>
        <v>23054.480000000003</v>
      </c>
    </row>
    <row r="83" spans="1:6" ht="33.75" customHeight="1">
      <c r="A83" s="22" t="s">
        <v>159</v>
      </c>
      <c r="B83" s="58" t="s">
        <v>137</v>
      </c>
      <c r="C83" s="59" t="s">
        <v>250</v>
      </c>
      <c r="D83" s="25">
        <v>17100</v>
      </c>
      <c r="E83" s="61">
        <v>9946.89</v>
      </c>
      <c r="F83" s="60">
        <f t="shared" si="4"/>
        <v>7153.1100000000006</v>
      </c>
    </row>
    <row r="84" spans="1:6" ht="23.25" hidden="1">
      <c r="A84" s="22" t="s">
        <v>166</v>
      </c>
      <c r="B84" s="58" t="s">
        <v>137</v>
      </c>
      <c r="C84" s="59" t="s">
        <v>251</v>
      </c>
      <c r="D84" s="25">
        <f>D85</f>
        <v>0</v>
      </c>
      <c r="E84" s="61">
        <f>E85</f>
        <v>0</v>
      </c>
      <c r="F84" s="60" t="s">
        <v>39</v>
      </c>
    </row>
    <row r="85" spans="1:6" ht="23.25" hidden="1">
      <c r="A85" s="22" t="s">
        <v>168</v>
      </c>
      <c r="B85" s="58" t="s">
        <v>137</v>
      </c>
      <c r="C85" s="59" t="s">
        <v>252</v>
      </c>
      <c r="D85" s="25">
        <f>D86</f>
        <v>0</v>
      </c>
      <c r="E85" s="61">
        <f>E86</f>
        <v>0</v>
      </c>
      <c r="F85" s="60" t="str">
        <f>F86</f>
        <v>-</v>
      </c>
    </row>
    <row r="86" spans="1:6" ht="23.25" hidden="1">
      <c r="A86" s="22" t="s">
        <v>237</v>
      </c>
      <c r="B86" s="58" t="s">
        <v>137</v>
      </c>
      <c r="C86" s="59" t="s">
        <v>253</v>
      </c>
      <c r="D86" s="25">
        <v>0</v>
      </c>
      <c r="E86" s="61">
        <v>0</v>
      </c>
      <c r="F86" s="60" t="s">
        <v>39</v>
      </c>
    </row>
    <row r="87" spans="1:6" ht="23.25">
      <c r="A87" s="22" t="s">
        <v>254</v>
      </c>
      <c r="B87" s="58" t="s">
        <v>137</v>
      </c>
      <c r="C87" s="59" t="s">
        <v>255</v>
      </c>
      <c r="D87" s="25">
        <f t="shared" ref="D87:E93" si="8">D88</f>
        <v>79200</v>
      </c>
      <c r="E87" s="61">
        <f t="shared" si="8"/>
        <v>78420</v>
      </c>
      <c r="F87" s="60">
        <f t="shared" ref="F87:F102" si="9">IF(OR(D87="-",IF(E87="-",0,E87)&gt;=IF(D87="-",0,D87)),"-",IF(D87="-",0,D87)-IF(E87="-",0,E87))</f>
        <v>780</v>
      </c>
    </row>
    <row r="88" spans="1:6" ht="18">
      <c r="A88" s="22" t="s">
        <v>256</v>
      </c>
      <c r="B88" s="58" t="s">
        <v>137</v>
      </c>
      <c r="C88" s="59" t="s">
        <v>257</v>
      </c>
      <c r="D88" s="25">
        <f t="shared" si="8"/>
        <v>79200</v>
      </c>
      <c r="E88" s="61">
        <f t="shared" si="8"/>
        <v>78420</v>
      </c>
      <c r="F88" s="60">
        <f t="shared" si="9"/>
        <v>780</v>
      </c>
    </row>
    <row r="89" spans="1:6" ht="45.75">
      <c r="A89" s="22" t="s">
        <v>258</v>
      </c>
      <c r="B89" s="58" t="s">
        <v>137</v>
      </c>
      <c r="C89" s="59" t="s">
        <v>259</v>
      </c>
      <c r="D89" s="25">
        <f t="shared" si="8"/>
        <v>79200</v>
      </c>
      <c r="E89" s="61">
        <f t="shared" si="8"/>
        <v>78420</v>
      </c>
      <c r="F89" s="60">
        <f t="shared" si="9"/>
        <v>780</v>
      </c>
    </row>
    <row r="90" spans="1:6" ht="57">
      <c r="A90" s="22" t="s">
        <v>260</v>
      </c>
      <c r="B90" s="58" t="s">
        <v>137</v>
      </c>
      <c r="C90" s="59" t="s">
        <v>261</v>
      </c>
      <c r="D90" s="25">
        <f t="shared" si="8"/>
        <v>79200</v>
      </c>
      <c r="E90" s="61">
        <f t="shared" si="8"/>
        <v>78420</v>
      </c>
      <c r="F90" s="60">
        <f t="shared" si="9"/>
        <v>780</v>
      </c>
    </row>
    <row r="91" spans="1:6" ht="79.5">
      <c r="A91" s="62" t="s">
        <v>262</v>
      </c>
      <c r="B91" s="58" t="s">
        <v>137</v>
      </c>
      <c r="C91" s="59" t="s">
        <v>263</v>
      </c>
      <c r="D91" s="25">
        <f t="shared" si="8"/>
        <v>79200</v>
      </c>
      <c r="E91" s="61">
        <f t="shared" si="8"/>
        <v>78420</v>
      </c>
      <c r="F91" s="60">
        <f t="shared" si="9"/>
        <v>780</v>
      </c>
    </row>
    <row r="92" spans="1:6" ht="23.25">
      <c r="A92" s="22" t="s">
        <v>166</v>
      </c>
      <c r="B92" s="58" t="s">
        <v>137</v>
      </c>
      <c r="C92" s="59" t="s">
        <v>264</v>
      </c>
      <c r="D92" s="25">
        <f t="shared" si="8"/>
        <v>79200</v>
      </c>
      <c r="E92" s="61">
        <f t="shared" si="8"/>
        <v>78420</v>
      </c>
      <c r="F92" s="60">
        <f t="shared" si="9"/>
        <v>780</v>
      </c>
    </row>
    <row r="93" spans="1:6" ht="23.25">
      <c r="A93" s="22" t="s">
        <v>168</v>
      </c>
      <c r="B93" s="58" t="s">
        <v>137</v>
      </c>
      <c r="C93" s="59" t="s">
        <v>265</v>
      </c>
      <c r="D93" s="25">
        <f t="shared" si="8"/>
        <v>79200</v>
      </c>
      <c r="E93" s="61">
        <f t="shared" si="8"/>
        <v>78420</v>
      </c>
      <c r="F93" s="60">
        <f t="shared" si="9"/>
        <v>780</v>
      </c>
    </row>
    <row r="94" spans="1:6" ht="18">
      <c r="A94" s="22" t="s">
        <v>170</v>
      </c>
      <c r="B94" s="58" t="s">
        <v>137</v>
      </c>
      <c r="C94" s="59" t="s">
        <v>266</v>
      </c>
      <c r="D94" s="25">
        <v>79200</v>
      </c>
      <c r="E94" s="61">
        <v>78420</v>
      </c>
      <c r="F94" s="60">
        <f t="shared" si="9"/>
        <v>780</v>
      </c>
    </row>
    <row r="95" spans="1:6" ht="18">
      <c r="A95" s="22" t="s">
        <v>267</v>
      </c>
      <c r="B95" s="58" t="s">
        <v>137</v>
      </c>
      <c r="C95" s="59" t="s">
        <v>268</v>
      </c>
      <c r="D95" s="25">
        <f>D96+D103</f>
        <v>2845700</v>
      </c>
      <c r="E95" s="61">
        <f>E96+E103</f>
        <v>2342427.1800000002</v>
      </c>
      <c r="F95" s="60">
        <f t="shared" si="9"/>
        <v>503272.81999999983</v>
      </c>
    </row>
    <row r="96" spans="1:6" ht="18">
      <c r="A96" s="22" t="s">
        <v>269</v>
      </c>
      <c r="B96" s="58" t="s">
        <v>137</v>
      </c>
      <c r="C96" s="59" t="s">
        <v>270</v>
      </c>
      <c r="D96" s="25">
        <f t="shared" ref="D96:E101" si="10">D97</f>
        <v>2775200</v>
      </c>
      <c r="E96" s="61">
        <f t="shared" si="10"/>
        <v>2272427.1800000002</v>
      </c>
      <c r="F96" s="60">
        <f t="shared" si="9"/>
        <v>502772.81999999983</v>
      </c>
    </row>
    <row r="97" spans="1:6" ht="23.25">
      <c r="A97" s="22" t="s">
        <v>271</v>
      </c>
      <c r="B97" s="58" t="s">
        <v>137</v>
      </c>
      <c r="C97" s="59" t="s">
        <v>272</v>
      </c>
      <c r="D97" s="25">
        <f t="shared" si="10"/>
        <v>2775200</v>
      </c>
      <c r="E97" s="61">
        <f t="shared" si="10"/>
        <v>2272427.1800000002</v>
      </c>
      <c r="F97" s="60">
        <f t="shared" si="9"/>
        <v>502772.81999999983</v>
      </c>
    </row>
    <row r="98" spans="1:6" ht="45.75">
      <c r="A98" s="22" t="s">
        <v>273</v>
      </c>
      <c r="B98" s="58" t="s">
        <v>137</v>
      </c>
      <c r="C98" s="59" t="s">
        <v>274</v>
      </c>
      <c r="D98" s="25">
        <f t="shared" si="10"/>
        <v>2775200</v>
      </c>
      <c r="E98" s="61">
        <f t="shared" si="10"/>
        <v>2272427.1800000002</v>
      </c>
      <c r="F98" s="60">
        <f t="shared" si="9"/>
        <v>502772.81999999983</v>
      </c>
    </row>
    <row r="99" spans="1:6" ht="79.5">
      <c r="A99" s="62" t="s">
        <v>275</v>
      </c>
      <c r="B99" s="58" t="s">
        <v>137</v>
      </c>
      <c r="C99" s="59" t="s">
        <v>276</v>
      </c>
      <c r="D99" s="25">
        <f t="shared" si="10"/>
        <v>2775200</v>
      </c>
      <c r="E99" s="61">
        <f t="shared" si="10"/>
        <v>2272427.1800000002</v>
      </c>
      <c r="F99" s="60">
        <f t="shared" si="9"/>
        <v>502772.81999999983</v>
      </c>
    </row>
    <row r="100" spans="1:6" ht="23.25">
      <c r="A100" s="22" t="s">
        <v>166</v>
      </c>
      <c r="B100" s="58" t="s">
        <v>137</v>
      </c>
      <c r="C100" s="59" t="s">
        <v>277</v>
      </c>
      <c r="D100" s="25">
        <f t="shared" si="10"/>
        <v>2775200</v>
      </c>
      <c r="E100" s="61">
        <f t="shared" si="10"/>
        <v>2272427.1800000002</v>
      </c>
      <c r="F100" s="60">
        <f t="shared" si="9"/>
        <v>502772.81999999983</v>
      </c>
    </row>
    <row r="101" spans="1:6" ht="23.25">
      <c r="A101" s="22" t="s">
        <v>168</v>
      </c>
      <c r="B101" s="58" t="s">
        <v>137</v>
      </c>
      <c r="C101" s="59" t="s">
        <v>278</v>
      </c>
      <c r="D101" s="25">
        <f t="shared" si="10"/>
        <v>2775200</v>
      </c>
      <c r="E101" s="61">
        <f t="shared" si="10"/>
        <v>2272427.1800000002</v>
      </c>
      <c r="F101" s="60">
        <f t="shared" si="9"/>
        <v>502772.81999999983</v>
      </c>
    </row>
    <row r="102" spans="1:6" ht="18">
      <c r="A102" s="22" t="s">
        <v>279</v>
      </c>
      <c r="B102" s="58" t="s">
        <v>137</v>
      </c>
      <c r="C102" s="59" t="s">
        <v>280</v>
      </c>
      <c r="D102" s="25">
        <v>2775200</v>
      </c>
      <c r="E102" s="61">
        <v>2272427.1800000002</v>
      </c>
      <c r="F102" s="60">
        <f t="shared" si="9"/>
        <v>502772.81999999983</v>
      </c>
    </row>
    <row r="103" spans="1:6" ht="18">
      <c r="A103" s="22" t="s">
        <v>281</v>
      </c>
      <c r="B103" s="58" t="s">
        <v>137</v>
      </c>
      <c r="C103" s="59" t="s">
        <v>282</v>
      </c>
      <c r="D103" s="25">
        <f t="shared" ref="D103:F108" si="11">D104</f>
        <v>70500</v>
      </c>
      <c r="E103" s="61">
        <f t="shared" si="11"/>
        <v>70000</v>
      </c>
      <c r="F103" s="60" t="str">
        <f t="shared" si="11"/>
        <v>-</v>
      </c>
    </row>
    <row r="104" spans="1:6" ht="34.5">
      <c r="A104" s="22" t="s">
        <v>174</v>
      </c>
      <c r="B104" s="58" t="s">
        <v>137</v>
      </c>
      <c r="C104" s="59" t="s">
        <v>283</v>
      </c>
      <c r="D104" s="25">
        <f t="shared" si="11"/>
        <v>70500</v>
      </c>
      <c r="E104" s="61">
        <f t="shared" si="11"/>
        <v>70000</v>
      </c>
      <c r="F104" s="60" t="str">
        <f t="shared" si="11"/>
        <v>-</v>
      </c>
    </row>
    <row r="105" spans="1:6" ht="18">
      <c r="A105" s="22" t="s">
        <v>176</v>
      </c>
      <c r="B105" s="58" t="s">
        <v>137</v>
      </c>
      <c r="C105" s="59" t="s">
        <v>284</v>
      </c>
      <c r="D105" s="25">
        <f t="shared" si="11"/>
        <v>70500</v>
      </c>
      <c r="E105" s="61">
        <f t="shared" si="11"/>
        <v>70000</v>
      </c>
      <c r="F105" s="60" t="str">
        <f t="shared" si="11"/>
        <v>-</v>
      </c>
    </row>
    <row r="106" spans="1:6" ht="76.5" customHeight="1">
      <c r="A106" s="22" t="s">
        <v>285</v>
      </c>
      <c r="B106" s="58" t="s">
        <v>137</v>
      </c>
      <c r="C106" s="59" t="s">
        <v>286</v>
      </c>
      <c r="D106" s="25">
        <f t="shared" si="11"/>
        <v>70500</v>
      </c>
      <c r="E106" s="61">
        <f t="shared" si="11"/>
        <v>70000</v>
      </c>
      <c r="F106" s="60" t="str">
        <f t="shared" si="11"/>
        <v>-</v>
      </c>
    </row>
    <row r="107" spans="1:6" ht="23.25">
      <c r="A107" s="22" t="s">
        <v>166</v>
      </c>
      <c r="B107" s="58" t="s">
        <v>137</v>
      </c>
      <c r="C107" s="59" t="s">
        <v>287</v>
      </c>
      <c r="D107" s="25">
        <f t="shared" si="11"/>
        <v>70500</v>
      </c>
      <c r="E107" s="61">
        <f t="shared" si="11"/>
        <v>70000</v>
      </c>
      <c r="F107" s="60" t="str">
        <f t="shared" si="11"/>
        <v>-</v>
      </c>
    </row>
    <row r="108" spans="1:6" ht="23.25">
      <c r="A108" s="22" t="s">
        <v>168</v>
      </c>
      <c r="B108" s="58" t="s">
        <v>137</v>
      </c>
      <c r="C108" s="59" t="s">
        <v>288</v>
      </c>
      <c r="D108" s="25">
        <f t="shared" si="11"/>
        <v>70500</v>
      </c>
      <c r="E108" s="61">
        <f t="shared" si="11"/>
        <v>70000</v>
      </c>
      <c r="F108" s="60" t="str">
        <f t="shared" si="11"/>
        <v>-</v>
      </c>
    </row>
    <row r="109" spans="1:6" ht="18">
      <c r="A109" s="22" t="s">
        <v>279</v>
      </c>
      <c r="B109" s="58" t="s">
        <v>137</v>
      </c>
      <c r="C109" s="59" t="s">
        <v>289</v>
      </c>
      <c r="D109" s="25">
        <v>70500</v>
      </c>
      <c r="E109" s="61">
        <v>70000</v>
      </c>
      <c r="F109" s="60" t="s">
        <v>39</v>
      </c>
    </row>
    <row r="110" spans="1:6" ht="18">
      <c r="A110" s="22" t="s">
        <v>290</v>
      </c>
      <c r="B110" s="58" t="s">
        <v>137</v>
      </c>
      <c r="C110" s="59" t="s">
        <v>291</v>
      </c>
      <c r="D110" s="25">
        <f>D111+D119</f>
        <v>1874300</v>
      </c>
      <c r="E110" s="61">
        <f>E119</f>
        <v>1436287.26</v>
      </c>
      <c r="F110" s="60">
        <f>D110-E110</f>
        <v>438012.74</v>
      </c>
    </row>
    <row r="111" spans="1:6" ht="18" hidden="1">
      <c r="A111" s="22" t="s">
        <v>292</v>
      </c>
      <c r="B111" s="58" t="s">
        <v>137</v>
      </c>
      <c r="C111" s="59" t="s">
        <v>293</v>
      </c>
      <c r="D111" s="25">
        <f t="shared" ref="D111:F112" si="12">D112</f>
        <v>0</v>
      </c>
      <c r="E111" s="61" t="str">
        <f t="shared" si="12"/>
        <v>-</v>
      </c>
      <c r="F111" s="60">
        <f t="shared" si="12"/>
        <v>0</v>
      </c>
    </row>
    <row r="112" spans="1:6" ht="34.5" hidden="1">
      <c r="A112" s="22" t="s">
        <v>294</v>
      </c>
      <c r="B112" s="58" t="s">
        <v>137</v>
      </c>
      <c r="C112" s="59" t="s">
        <v>295</v>
      </c>
      <c r="D112" s="25">
        <f t="shared" si="12"/>
        <v>0</v>
      </c>
      <c r="E112" s="61" t="str">
        <f t="shared" si="12"/>
        <v>-</v>
      </c>
      <c r="F112" s="60">
        <f t="shared" si="12"/>
        <v>0</v>
      </c>
    </row>
    <row r="113" spans="1:6" ht="57" hidden="1">
      <c r="A113" s="22" t="s">
        <v>296</v>
      </c>
      <c r="B113" s="58" t="s">
        <v>137</v>
      </c>
      <c r="C113" s="59" t="s">
        <v>297</v>
      </c>
      <c r="D113" s="25">
        <f>D114</f>
        <v>0</v>
      </c>
      <c r="E113" s="61" t="s">
        <v>39</v>
      </c>
      <c r="F113" s="60">
        <f>F114</f>
        <v>0</v>
      </c>
    </row>
    <row r="114" spans="1:6" ht="79.5" hidden="1">
      <c r="A114" s="22" t="s">
        <v>298</v>
      </c>
      <c r="B114" s="58" t="s">
        <v>137</v>
      </c>
      <c r="C114" s="59" t="s">
        <v>299</v>
      </c>
      <c r="D114" s="25">
        <f>D115</f>
        <v>0</v>
      </c>
      <c r="E114" s="61" t="s">
        <v>39</v>
      </c>
      <c r="F114" s="60">
        <f>F115</f>
        <v>0</v>
      </c>
    </row>
    <row r="115" spans="1:6" ht="23.25" hidden="1">
      <c r="A115" s="22" t="s">
        <v>166</v>
      </c>
      <c r="B115" s="58" t="s">
        <v>137</v>
      </c>
      <c r="C115" s="59" t="s">
        <v>300</v>
      </c>
      <c r="D115" s="25">
        <f>D116</f>
        <v>0</v>
      </c>
      <c r="E115" s="61" t="s">
        <v>39</v>
      </c>
      <c r="F115" s="60">
        <f>F116</f>
        <v>0</v>
      </c>
    </row>
    <row r="116" spans="1:6" ht="23.25" hidden="1">
      <c r="A116" s="22" t="s">
        <v>168</v>
      </c>
      <c r="B116" s="58" t="s">
        <v>137</v>
      </c>
      <c r="C116" s="59" t="s">
        <v>301</v>
      </c>
      <c r="D116" s="25">
        <f>D117</f>
        <v>0</v>
      </c>
      <c r="E116" s="61" t="s">
        <v>39</v>
      </c>
      <c r="F116" s="60">
        <f>F117</f>
        <v>0</v>
      </c>
    </row>
    <row r="117" spans="1:6" ht="16.5" hidden="1" customHeight="1">
      <c r="A117" s="22" t="s">
        <v>279</v>
      </c>
      <c r="B117" s="58" t="s">
        <v>137</v>
      </c>
      <c r="C117" s="59" t="s">
        <v>302</v>
      </c>
      <c r="D117" s="25">
        <v>0</v>
      </c>
      <c r="E117" s="61" t="s">
        <v>39</v>
      </c>
      <c r="F117" s="60">
        <f>D117</f>
        <v>0</v>
      </c>
    </row>
    <row r="118" spans="1:6" ht="18" hidden="1">
      <c r="A118" s="22" t="s">
        <v>290</v>
      </c>
      <c r="B118" s="58" t="s">
        <v>137</v>
      </c>
      <c r="C118" s="59" t="s">
        <v>291</v>
      </c>
      <c r="D118" s="25"/>
      <c r="E118" s="61"/>
      <c r="F118" s="60"/>
    </row>
    <row r="119" spans="1:6" ht="18">
      <c r="A119" s="22" t="s">
        <v>303</v>
      </c>
      <c r="B119" s="58" t="s">
        <v>137</v>
      </c>
      <c r="C119" s="59" t="s">
        <v>304</v>
      </c>
      <c r="D119" s="25">
        <f>D120</f>
        <v>1874300</v>
      </c>
      <c r="E119" s="61">
        <f>E120</f>
        <v>1436287.26</v>
      </c>
      <c r="F119" s="60">
        <f>IF(OR(D119="-",IF(E119="-",0,E119)&gt;=IF(D119="-",0,D119)),"-",IF(D119="-",0,D119)-IF(E119="-",0,E119))</f>
        <v>438012.74</v>
      </c>
    </row>
    <row r="120" spans="1:6" ht="34.5">
      <c r="A120" s="22" t="s">
        <v>294</v>
      </c>
      <c r="B120" s="58" t="s">
        <v>137</v>
      </c>
      <c r="C120" s="59" t="s">
        <v>305</v>
      </c>
      <c r="D120" s="25">
        <f>D121</f>
        <v>1874300</v>
      </c>
      <c r="E120" s="61">
        <f>E121</f>
        <v>1436287.26</v>
      </c>
      <c r="F120" s="60">
        <f>IF(OR(D120="-",IF(E120="-",0,E120)&gt;=IF(D120="-",0,D120)),"-",IF(D120="-",0,D120)-IF(E120="-",0,E120))</f>
        <v>438012.74</v>
      </c>
    </row>
    <row r="121" spans="1:6" ht="57">
      <c r="A121" s="22" t="s">
        <v>306</v>
      </c>
      <c r="B121" s="58" t="s">
        <v>137</v>
      </c>
      <c r="C121" s="59" t="s">
        <v>307</v>
      </c>
      <c r="D121" s="25">
        <f>D126+D130+D122</f>
        <v>1874300</v>
      </c>
      <c r="E121" s="25">
        <f>E122+E126+E130</f>
        <v>1436287.26</v>
      </c>
      <c r="F121" s="60">
        <f>IF(OR(D121="-",IF(E121="-",0,E121)&gt;=IF(D121="-",0,D121)),"-",IF(D121="-",0,D121)-IF(E121="-",0,E121))</f>
        <v>438012.74</v>
      </c>
    </row>
    <row r="122" spans="1:6" ht="90.75">
      <c r="A122" s="22" t="s">
        <v>308</v>
      </c>
      <c r="B122" s="58" t="s">
        <v>137</v>
      </c>
      <c r="C122" s="59" t="s">
        <v>309</v>
      </c>
      <c r="D122" s="25">
        <f t="shared" ref="D122:F124" si="13">D123</f>
        <v>42400</v>
      </c>
      <c r="E122" s="61">
        <f t="shared" si="13"/>
        <v>42400</v>
      </c>
      <c r="F122" s="60">
        <f t="shared" si="13"/>
        <v>0</v>
      </c>
    </row>
    <row r="123" spans="1:6" ht="23.25">
      <c r="A123" s="22" t="s">
        <v>166</v>
      </c>
      <c r="B123" s="58" t="s">
        <v>137</v>
      </c>
      <c r="C123" s="59" t="s">
        <v>310</v>
      </c>
      <c r="D123" s="25">
        <f t="shared" si="13"/>
        <v>42400</v>
      </c>
      <c r="E123" s="61">
        <f t="shared" si="13"/>
        <v>42400</v>
      </c>
      <c r="F123" s="60">
        <f t="shared" si="13"/>
        <v>0</v>
      </c>
    </row>
    <row r="124" spans="1:6" ht="23.25">
      <c r="A124" s="22" t="s">
        <v>168</v>
      </c>
      <c r="B124" s="58" t="s">
        <v>137</v>
      </c>
      <c r="C124" s="59" t="s">
        <v>311</v>
      </c>
      <c r="D124" s="25">
        <f t="shared" si="13"/>
        <v>42400</v>
      </c>
      <c r="E124" s="61">
        <f t="shared" si="13"/>
        <v>42400</v>
      </c>
      <c r="F124" s="60">
        <f t="shared" si="13"/>
        <v>0</v>
      </c>
    </row>
    <row r="125" spans="1:6" ht="18">
      <c r="A125" s="22" t="s">
        <v>279</v>
      </c>
      <c r="B125" s="58" t="s">
        <v>137</v>
      </c>
      <c r="C125" s="59" t="s">
        <v>312</v>
      </c>
      <c r="D125" s="25">
        <v>42400</v>
      </c>
      <c r="E125" s="61">
        <v>42400</v>
      </c>
      <c r="F125" s="60">
        <f>D125-E125</f>
        <v>0</v>
      </c>
    </row>
    <row r="126" spans="1:6" ht="79.5">
      <c r="A126" s="22" t="s">
        <v>313</v>
      </c>
      <c r="B126" s="58" t="s">
        <v>137</v>
      </c>
      <c r="C126" s="59" t="s">
        <v>314</v>
      </c>
      <c r="D126" s="25">
        <f t="shared" ref="D126:F128" si="14">D127</f>
        <v>851600</v>
      </c>
      <c r="E126" s="61">
        <f t="shared" si="14"/>
        <v>730265.53</v>
      </c>
      <c r="F126" s="60">
        <f t="shared" si="14"/>
        <v>121334.46999999997</v>
      </c>
    </row>
    <row r="127" spans="1:6" ht="23.25">
      <c r="A127" s="22" t="s">
        <v>166</v>
      </c>
      <c r="B127" s="58" t="s">
        <v>137</v>
      </c>
      <c r="C127" s="59" t="s">
        <v>315</v>
      </c>
      <c r="D127" s="25">
        <f t="shared" si="14"/>
        <v>851600</v>
      </c>
      <c r="E127" s="61">
        <f t="shared" si="14"/>
        <v>730265.53</v>
      </c>
      <c r="F127" s="60">
        <f t="shared" si="14"/>
        <v>121334.46999999997</v>
      </c>
    </row>
    <row r="128" spans="1:6" ht="23.25">
      <c r="A128" s="22" t="s">
        <v>168</v>
      </c>
      <c r="B128" s="58" t="s">
        <v>137</v>
      </c>
      <c r="C128" s="59" t="s">
        <v>316</v>
      </c>
      <c r="D128" s="25">
        <f t="shared" si="14"/>
        <v>851600</v>
      </c>
      <c r="E128" s="61">
        <f t="shared" si="14"/>
        <v>730265.53</v>
      </c>
      <c r="F128" s="60">
        <f t="shared" si="14"/>
        <v>121334.46999999997</v>
      </c>
    </row>
    <row r="129" spans="1:6" ht="18">
      <c r="A129" s="22" t="s">
        <v>279</v>
      </c>
      <c r="B129" s="58" t="s">
        <v>137</v>
      </c>
      <c r="C129" s="59" t="s">
        <v>317</v>
      </c>
      <c r="D129" s="25">
        <v>851600</v>
      </c>
      <c r="E129" s="61">
        <v>730265.53</v>
      </c>
      <c r="F129" s="60">
        <f>D129-E129</f>
        <v>121334.46999999997</v>
      </c>
    </row>
    <row r="130" spans="1:6" ht="79.5">
      <c r="A130" s="62" t="s">
        <v>318</v>
      </c>
      <c r="B130" s="58" t="s">
        <v>137</v>
      </c>
      <c r="C130" s="59" t="s">
        <v>319</v>
      </c>
      <c r="D130" s="25">
        <f>D131</f>
        <v>980300</v>
      </c>
      <c r="E130" s="61">
        <f>E131</f>
        <v>663621.73</v>
      </c>
      <c r="F130" s="60">
        <f>IF(OR(D130="-",IF(E130="-",0,E130)&gt;=IF(D130="-",0,D130)),"-",IF(D130="-",0,D130)-IF(E130="-",0,E130))</f>
        <v>316678.27</v>
      </c>
    </row>
    <row r="131" spans="1:6" ht="23.25">
      <c r="A131" s="22" t="s">
        <v>166</v>
      </c>
      <c r="B131" s="58" t="s">
        <v>137</v>
      </c>
      <c r="C131" s="59" t="s">
        <v>320</v>
      </c>
      <c r="D131" s="25">
        <f>D132</f>
        <v>980300</v>
      </c>
      <c r="E131" s="61">
        <f>E132</f>
        <v>663621.73</v>
      </c>
      <c r="F131" s="60">
        <f>IF(OR(D131="-",IF(E131="-",0,E131)&gt;=IF(D131="-",0,D131)),"-",IF(D131="-",0,D131)-IF(E131="-",0,E131))</f>
        <v>316678.27</v>
      </c>
    </row>
    <row r="132" spans="1:6" ht="20.25" customHeight="1">
      <c r="A132" s="22" t="s">
        <v>168</v>
      </c>
      <c r="B132" s="58" t="s">
        <v>137</v>
      </c>
      <c r="C132" s="59" t="s">
        <v>321</v>
      </c>
      <c r="D132" s="25">
        <f>D133+D135+D134</f>
        <v>980300</v>
      </c>
      <c r="E132" s="61">
        <f>E134+E135</f>
        <v>663621.73</v>
      </c>
      <c r="F132" s="60">
        <f>IF(OR(D132="-",IF(E132="-",0,E132)&gt;=IF(D132="-",0,D132)),"-",IF(D132="-",0,D132)-IF(E132="-",0,E132))</f>
        <v>316678.27</v>
      </c>
    </row>
    <row r="133" spans="1:6" ht="18" hidden="1">
      <c r="A133" s="22" t="s">
        <v>279</v>
      </c>
      <c r="B133" s="58" t="s">
        <v>137</v>
      </c>
      <c r="C133" s="59" t="s">
        <v>322</v>
      </c>
      <c r="D133" s="25">
        <v>0</v>
      </c>
      <c r="E133" s="61">
        <v>0</v>
      </c>
      <c r="F133" s="60" t="str">
        <f>IF(OR(D133="-",IF(E133="-",0,E133)&gt;=IF(D133="-",0,D133)),"-",IF(D133="-",0,D133)-IF(E133="-",0,E133))</f>
        <v>-</v>
      </c>
    </row>
    <row r="134" spans="1:6" ht="18">
      <c r="A134" s="22" t="s">
        <v>279</v>
      </c>
      <c r="B134" s="58"/>
      <c r="C134" s="59" t="s">
        <v>322</v>
      </c>
      <c r="D134" s="25">
        <v>371000</v>
      </c>
      <c r="E134" s="61">
        <v>239900</v>
      </c>
      <c r="F134" s="60" t="s">
        <v>39</v>
      </c>
    </row>
    <row r="135" spans="1:6" ht="18">
      <c r="A135" s="22" t="s">
        <v>172</v>
      </c>
      <c r="B135" s="58" t="s">
        <v>137</v>
      </c>
      <c r="C135" s="59" t="s">
        <v>323</v>
      </c>
      <c r="D135" s="25">
        <v>609300</v>
      </c>
      <c r="E135" s="61">
        <v>423721.73</v>
      </c>
      <c r="F135" s="60">
        <f t="shared" ref="F135:F175" si="15">IF(OR(D135="-",IF(E135="-",0,E135)&gt;=IF(D135="-",0,D135)),"-",IF(D135="-",0,D135)-IF(E135="-",0,E135))</f>
        <v>185578.27000000002</v>
      </c>
    </row>
    <row r="136" spans="1:6" ht="18">
      <c r="A136" s="22" t="s">
        <v>324</v>
      </c>
      <c r="B136" s="58" t="s">
        <v>137</v>
      </c>
      <c r="C136" s="59" t="s">
        <v>325</v>
      </c>
      <c r="D136" s="25">
        <f t="shared" ref="D136:E142" si="16">D137</f>
        <v>15300</v>
      </c>
      <c r="E136" s="61">
        <f t="shared" si="16"/>
        <v>15230</v>
      </c>
      <c r="F136" s="60">
        <f t="shared" si="15"/>
        <v>70</v>
      </c>
    </row>
    <row r="137" spans="1:6" ht="23.25">
      <c r="A137" s="22" t="s">
        <v>326</v>
      </c>
      <c r="B137" s="58" t="s">
        <v>137</v>
      </c>
      <c r="C137" s="59" t="s">
        <v>327</v>
      </c>
      <c r="D137" s="25">
        <f t="shared" si="16"/>
        <v>15300</v>
      </c>
      <c r="E137" s="61">
        <f t="shared" si="16"/>
        <v>15230</v>
      </c>
      <c r="F137" s="60">
        <f t="shared" si="15"/>
        <v>70</v>
      </c>
    </row>
    <row r="138" spans="1:6" ht="23.25">
      <c r="A138" s="22" t="s">
        <v>216</v>
      </c>
      <c r="B138" s="58" t="s">
        <v>137</v>
      </c>
      <c r="C138" s="59" t="s">
        <v>328</v>
      </c>
      <c r="D138" s="25">
        <f t="shared" si="16"/>
        <v>15300</v>
      </c>
      <c r="E138" s="61">
        <f t="shared" si="16"/>
        <v>15230</v>
      </c>
      <c r="F138" s="60">
        <f t="shared" si="15"/>
        <v>70</v>
      </c>
    </row>
    <row r="139" spans="1:6" ht="68.25">
      <c r="A139" s="62" t="s">
        <v>218</v>
      </c>
      <c r="B139" s="58" t="s">
        <v>137</v>
      </c>
      <c r="C139" s="59" t="s">
        <v>329</v>
      </c>
      <c r="D139" s="25">
        <f t="shared" si="16"/>
        <v>15300</v>
      </c>
      <c r="E139" s="61">
        <f t="shared" si="16"/>
        <v>15230</v>
      </c>
      <c r="F139" s="60">
        <f t="shared" si="15"/>
        <v>70</v>
      </c>
    </row>
    <row r="140" spans="1:6" ht="102">
      <c r="A140" s="62" t="s">
        <v>330</v>
      </c>
      <c r="B140" s="58" t="s">
        <v>137</v>
      </c>
      <c r="C140" s="59" t="s">
        <v>331</v>
      </c>
      <c r="D140" s="25">
        <f t="shared" si="16"/>
        <v>15300</v>
      </c>
      <c r="E140" s="61">
        <f t="shared" si="16"/>
        <v>15230</v>
      </c>
      <c r="F140" s="60">
        <f t="shared" si="15"/>
        <v>70</v>
      </c>
    </row>
    <row r="141" spans="1:6" ht="23.25">
      <c r="A141" s="22" t="s">
        <v>166</v>
      </c>
      <c r="B141" s="58" t="s">
        <v>137</v>
      </c>
      <c r="C141" s="59" t="s">
        <v>332</v>
      </c>
      <c r="D141" s="25">
        <f t="shared" si="16"/>
        <v>15300</v>
      </c>
      <c r="E141" s="61">
        <f t="shared" si="16"/>
        <v>15230</v>
      </c>
      <c r="F141" s="60">
        <f t="shared" si="15"/>
        <v>70</v>
      </c>
    </row>
    <row r="142" spans="1:6" ht="23.25">
      <c r="A142" s="22" t="s">
        <v>168</v>
      </c>
      <c r="B142" s="58" t="s">
        <v>137</v>
      </c>
      <c r="C142" s="59" t="s">
        <v>333</v>
      </c>
      <c r="D142" s="25">
        <f t="shared" si="16"/>
        <v>15300</v>
      </c>
      <c r="E142" s="61">
        <f t="shared" si="16"/>
        <v>15230</v>
      </c>
      <c r="F142" s="60">
        <f t="shared" si="15"/>
        <v>70</v>
      </c>
    </row>
    <row r="143" spans="1:6" ht="18">
      <c r="A143" s="22" t="s">
        <v>279</v>
      </c>
      <c r="B143" s="58" t="s">
        <v>137</v>
      </c>
      <c r="C143" s="59" t="s">
        <v>334</v>
      </c>
      <c r="D143" s="25">
        <v>15300</v>
      </c>
      <c r="E143" s="61">
        <v>15230</v>
      </c>
      <c r="F143" s="60">
        <f t="shared" si="15"/>
        <v>70</v>
      </c>
    </row>
    <row r="144" spans="1:6" ht="18">
      <c r="A144" s="22" t="s">
        <v>335</v>
      </c>
      <c r="B144" s="58" t="s">
        <v>137</v>
      </c>
      <c r="C144" s="59" t="s">
        <v>336</v>
      </c>
      <c r="D144" s="25">
        <f t="shared" ref="D144:E146" si="17">D145</f>
        <v>2747700</v>
      </c>
      <c r="E144" s="61">
        <f t="shared" si="17"/>
        <v>2673195.4</v>
      </c>
      <c r="F144" s="60">
        <f t="shared" si="15"/>
        <v>74504.600000000093</v>
      </c>
    </row>
    <row r="145" spans="1:6" ht="18">
      <c r="A145" s="22" t="s">
        <v>337</v>
      </c>
      <c r="B145" s="58" t="s">
        <v>137</v>
      </c>
      <c r="C145" s="59" t="s">
        <v>338</v>
      </c>
      <c r="D145" s="25">
        <f t="shared" si="17"/>
        <v>2747700</v>
      </c>
      <c r="E145" s="61">
        <f t="shared" si="17"/>
        <v>2673195.4</v>
      </c>
      <c r="F145" s="60">
        <f t="shared" si="15"/>
        <v>74504.600000000093</v>
      </c>
    </row>
    <row r="146" spans="1:6" ht="23.25">
      <c r="A146" s="22" t="s">
        <v>339</v>
      </c>
      <c r="B146" s="58" t="s">
        <v>137</v>
      </c>
      <c r="C146" s="59" t="s">
        <v>340</v>
      </c>
      <c r="D146" s="25">
        <f t="shared" si="17"/>
        <v>2747700</v>
      </c>
      <c r="E146" s="61">
        <f t="shared" si="17"/>
        <v>2673195.4</v>
      </c>
      <c r="F146" s="60">
        <f t="shared" si="15"/>
        <v>74504.600000000093</v>
      </c>
    </row>
    <row r="147" spans="1:6" ht="34.5">
      <c r="A147" s="22" t="s">
        <v>341</v>
      </c>
      <c r="B147" s="58" t="s">
        <v>137</v>
      </c>
      <c r="C147" s="59" t="s">
        <v>342</v>
      </c>
      <c r="D147" s="25">
        <f>D148+D152+D156</f>
        <v>2747700</v>
      </c>
      <c r="E147" s="25">
        <f>E148+E152+E156</f>
        <v>2673195.4</v>
      </c>
      <c r="F147" s="60">
        <f t="shared" si="15"/>
        <v>74504.600000000093</v>
      </c>
    </row>
    <row r="148" spans="1:6" ht="57">
      <c r="A148" s="22" t="s">
        <v>343</v>
      </c>
      <c r="B148" s="58" t="s">
        <v>137</v>
      </c>
      <c r="C148" s="59" t="s">
        <v>344</v>
      </c>
      <c r="D148" s="25">
        <f t="shared" ref="D148:E150" si="18">D149</f>
        <v>2497700</v>
      </c>
      <c r="E148" s="61">
        <f t="shared" si="18"/>
        <v>2493395.4</v>
      </c>
      <c r="F148" s="60">
        <f t="shared" si="15"/>
        <v>4304.6000000000931</v>
      </c>
    </row>
    <row r="149" spans="1:6" ht="23.25">
      <c r="A149" s="22" t="s">
        <v>345</v>
      </c>
      <c r="B149" s="58" t="s">
        <v>137</v>
      </c>
      <c r="C149" s="59" t="s">
        <v>346</v>
      </c>
      <c r="D149" s="25">
        <f t="shared" si="18"/>
        <v>2497700</v>
      </c>
      <c r="E149" s="61">
        <f t="shared" si="18"/>
        <v>2493395.4</v>
      </c>
      <c r="F149" s="60">
        <f t="shared" si="15"/>
        <v>4304.6000000000931</v>
      </c>
    </row>
    <row r="150" spans="1:6" ht="18">
      <c r="A150" s="22" t="s">
        <v>347</v>
      </c>
      <c r="B150" s="58" t="s">
        <v>137</v>
      </c>
      <c r="C150" s="59" t="s">
        <v>348</v>
      </c>
      <c r="D150" s="25">
        <f t="shared" si="18"/>
        <v>2497700</v>
      </c>
      <c r="E150" s="61">
        <f t="shared" si="18"/>
        <v>2493395.4</v>
      </c>
      <c r="F150" s="60">
        <f t="shared" si="15"/>
        <v>4304.6000000000931</v>
      </c>
    </row>
    <row r="151" spans="1:6" ht="43.5" customHeight="1">
      <c r="A151" s="22" t="s">
        <v>349</v>
      </c>
      <c r="B151" s="58" t="s">
        <v>137</v>
      </c>
      <c r="C151" s="59" t="s">
        <v>350</v>
      </c>
      <c r="D151" s="25">
        <v>2497700</v>
      </c>
      <c r="E151" s="61">
        <v>2493395.4</v>
      </c>
      <c r="F151" s="60">
        <f t="shared" si="15"/>
        <v>4304.6000000000931</v>
      </c>
    </row>
    <row r="152" spans="1:6" ht="57" hidden="1">
      <c r="A152" s="22" t="s">
        <v>351</v>
      </c>
      <c r="B152" s="58" t="s">
        <v>137</v>
      </c>
      <c r="C152" s="59" t="s">
        <v>352</v>
      </c>
      <c r="D152" s="25">
        <v>0</v>
      </c>
      <c r="E152" s="61">
        <f>E153</f>
        <v>0</v>
      </c>
      <c r="F152" s="60" t="str">
        <f t="shared" si="15"/>
        <v>-</v>
      </c>
    </row>
    <row r="153" spans="1:6" ht="23.25" hidden="1">
      <c r="A153" s="22" t="s">
        <v>345</v>
      </c>
      <c r="B153" s="58" t="s">
        <v>137</v>
      </c>
      <c r="C153" s="59" t="s">
        <v>353</v>
      </c>
      <c r="D153" s="25">
        <v>0</v>
      </c>
      <c r="E153" s="61">
        <f>E154</f>
        <v>0</v>
      </c>
      <c r="F153" s="60" t="str">
        <f t="shared" si="15"/>
        <v>-</v>
      </c>
    </row>
    <row r="154" spans="1:6" ht="18" hidden="1">
      <c r="A154" s="22" t="s">
        <v>347</v>
      </c>
      <c r="B154" s="58" t="s">
        <v>137</v>
      </c>
      <c r="C154" s="59" t="s">
        <v>354</v>
      </c>
      <c r="D154" s="25">
        <v>0</v>
      </c>
      <c r="E154" s="61">
        <f>E155</f>
        <v>0</v>
      </c>
      <c r="F154" s="60" t="str">
        <f t="shared" si="15"/>
        <v>-</v>
      </c>
    </row>
    <row r="155" spans="1:6" ht="18" hidden="1">
      <c r="A155" s="22" t="s">
        <v>355</v>
      </c>
      <c r="B155" s="58" t="s">
        <v>137</v>
      </c>
      <c r="C155" s="59" t="s">
        <v>356</v>
      </c>
      <c r="D155" s="25">
        <v>0</v>
      </c>
      <c r="E155" s="61">
        <v>0</v>
      </c>
      <c r="F155" s="60" t="str">
        <f t="shared" si="15"/>
        <v>-</v>
      </c>
    </row>
    <row r="156" spans="1:6" ht="57">
      <c r="A156" s="22" t="s">
        <v>351</v>
      </c>
      <c r="B156" s="58" t="s">
        <v>137</v>
      </c>
      <c r="C156" s="59" t="s">
        <v>352</v>
      </c>
      <c r="D156" s="25">
        <v>250000</v>
      </c>
      <c r="E156" s="61">
        <f>E157</f>
        <v>179800</v>
      </c>
      <c r="F156" s="60">
        <f>D156-E156</f>
        <v>70200</v>
      </c>
    </row>
    <row r="157" spans="1:6" ht="30.75" customHeight="1">
      <c r="A157" s="22" t="s">
        <v>345</v>
      </c>
      <c r="B157" s="58" t="s">
        <v>137</v>
      </c>
      <c r="C157" s="59" t="s">
        <v>353</v>
      </c>
      <c r="D157" s="25">
        <v>250000</v>
      </c>
      <c r="E157" s="61">
        <f>E158</f>
        <v>179800</v>
      </c>
      <c r="F157" s="60">
        <f>D157-E157</f>
        <v>70200</v>
      </c>
    </row>
    <row r="158" spans="1:6" ht="18">
      <c r="A158" s="22" t="s">
        <v>347</v>
      </c>
      <c r="B158" s="58" t="s">
        <v>137</v>
      </c>
      <c r="C158" s="59" t="s">
        <v>354</v>
      </c>
      <c r="D158" s="25">
        <v>250000</v>
      </c>
      <c r="E158" s="61">
        <f>E159</f>
        <v>179800</v>
      </c>
      <c r="F158" s="60">
        <f>D158-E158</f>
        <v>70200</v>
      </c>
    </row>
    <row r="159" spans="1:6" ht="18">
      <c r="A159" s="22" t="s">
        <v>355</v>
      </c>
      <c r="B159" s="58" t="s">
        <v>137</v>
      </c>
      <c r="C159" s="59" t="s">
        <v>356</v>
      </c>
      <c r="D159" s="25">
        <v>250000</v>
      </c>
      <c r="E159" s="61">
        <v>179800</v>
      </c>
      <c r="F159" s="60">
        <f>D159-E159</f>
        <v>70200</v>
      </c>
    </row>
    <row r="160" spans="1:6" ht="18">
      <c r="A160" s="22" t="s">
        <v>357</v>
      </c>
      <c r="B160" s="58" t="s">
        <v>137</v>
      </c>
      <c r="C160" s="59" t="s">
        <v>358</v>
      </c>
      <c r="D160" s="25">
        <f t="shared" ref="D160:E166" si="19">D161</f>
        <v>158100</v>
      </c>
      <c r="E160" s="61">
        <f t="shared" si="19"/>
        <v>140047.4</v>
      </c>
      <c r="F160" s="60">
        <f t="shared" si="15"/>
        <v>18052.600000000006</v>
      </c>
    </row>
    <row r="161" spans="1:6" ht="18">
      <c r="A161" s="22" t="s">
        <v>359</v>
      </c>
      <c r="B161" s="58" t="s">
        <v>137</v>
      </c>
      <c r="C161" s="59" t="s">
        <v>360</v>
      </c>
      <c r="D161" s="25">
        <f t="shared" si="19"/>
        <v>158100</v>
      </c>
      <c r="E161" s="61">
        <f t="shared" si="19"/>
        <v>140047.4</v>
      </c>
      <c r="F161" s="60">
        <f t="shared" si="15"/>
        <v>18052.600000000006</v>
      </c>
    </row>
    <row r="162" spans="1:6" ht="23.25">
      <c r="A162" s="22" t="s">
        <v>216</v>
      </c>
      <c r="B162" s="58" t="s">
        <v>137</v>
      </c>
      <c r="C162" s="59" t="s">
        <v>361</v>
      </c>
      <c r="D162" s="25">
        <f t="shared" si="19"/>
        <v>158100</v>
      </c>
      <c r="E162" s="61">
        <f t="shared" si="19"/>
        <v>140047.4</v>
      </c>
      <c r="F162" s="60">
        <f t="shared" si="15"/>
        <v>18052.600000000006</v>
      </c>
    </row>
    <row r="163" spans="1:6" ht="68.25">
      <c r="A163" s="62" t="s">
        <v>362</v>
      </c>
      <c r="B163" s="58" t="s">
        <v>137</v>
      </c>
      <c r="C163" s="59" t="s">
        <v>363</v>
      </c>
      <c r="D163" s="25">
        <f t="shared" si="19"/>
        <v>158100</v>
      </c>
      <c r="E163" s="61">
        <f t="shared" si="19"/>
        <v>140047.4</v>
      </c>
      <c r="F163" s="60">
        <f t="shared" si="15"/>
        <v>18052.600000000006</v>
      </c>
    </row>
    <row r="164" spans="1:6" ht="113.25">
      <c r="A164" s="62" t="s">
        <v>364</v>
      </c>
      <c r="B164" s="58" t="s">
        <v>137</v>
      </c>
      <c r="C164" s="59" t="s">
        <v>365</v>
      </c>
      <c r="D164" s="25">
        <f t="shared" si="19"/>
        <v>158100</v>
      </c>
      <c r="E164" s="61">
        <f t="shared" si="19"/>
        <v>140047.4</v>
      </c>
      <c r="F164" s="60">
        <f t="shared" si="15"/>
        <v>18052.600000000006</v>
      </c>
    </row>
    <row r="165" spans="1:6" ht="18">
      <c r="A165" s="22" t="s">
        <v>366</v>
      </c>
      <c r="B165" s="58" t="s">
        <v>137</v>
      </c>
      <c r="C165" s="59" t="s">
        <v>367</v>
      </c>
      <c r="D165" s="25">
        <f t="shared" si="19"/>
        <v>158100</v>
      </c>
      <c r="E165" s="61">
        <f t="shared" si="19"/>
        <v>140047.4</v>
      </c>
      <c r="F165" s="60">
        <f t="shared" si="15"/>
        <v>18052.600000000006</v>
      </c>
    </row>
    <row r="166" spans="1:6" ht="18">
      <c r="A166" s="22" t="s">
        <v>368</v>
      </c>
      <c r="B166" s="58" t="s">
        <v>137</v>
      </c>
      <c r="C166" s="59" t="s">
        <v>369</v>
      </c>
      <c r="D166" s="25">
        <f t="shared" si="19"/>
        <v>158100</v>
      </c>
      <c r="E166" s="61">
        <f t="shared" si="19"/>
        <v>140047.4</v>
      </c>
      <c r="F166" s="60">
        <f t="shared" si="15"/>
        <v>18052.600000000006</v>
      </c>
    </row>
    <row r="167" spans="1:6" ht="18">
      <c r="A167" s="22" t="s">
        <v>370</v>
      </c>
      <c r="B167" s="58" t="s">
        <v>137</v>
      </c>
      <c r="C167" s="59" t="s">
        <v>371</v>
      </c>
      <c r="D167" s="25">
        <v>158100</v>
      </c>
      <c r="E167" s="61">
        <v>140047.4</v>
      </c>
      <c r="F167" s="60">
        <f t="shared" si="15"/>
        <v>18052.600000000006</v>
      </c>
    </row>
    <row r="168" spans="1:6" ht="17.25" hidden="1" customHeight="1">
      <c r="A168" s="22" t="s">
        <v>372</v>
      </c>
      <c r="B168" s="58" t="s">
        <v>137</v>
      </c>
      <c r="C168" s="59" t="s">
        <v>373</v>
      </c>
      <c r="D168" s="25">
        <f t="shared" ref="D168:D174" si="20">D169</f>
        <v>0</v>
      </c>
      <c r="E168" s="61" t="s">
        <v>39</v>
      </c>
      <c r="F168" s="60" t="str">
        <f t="shared" si="15"/>
        <v>-</v>
      </c>
    </row>
    <row r="169" spans="1:6" ht="17.25" hidden="1" customHeight="1">
      <c r="A169" s="22" t="s">
        <v>374</v>
      </c>
      <c r="B169" s="58" t="s">
        <v>137</v>
      </c>
      <c r="C169" s="59" t="s">
        <v>375</v>
      </c>
      <c r="D169" s="25">
        <f t="shared" si="20"/>
        <v>0</v>
      </c>
      <c r="E169" s="61" t="s">
        <v>39</v>
      </c>
      <c r="F169" s="60" t="str">
        <f t="shared" si="15"/>
        <v>-</v>
      </c>
    </row>
    <row r="170" spans="1:6" ht="21" hidden="1" customHeight="1">
      <c r="A170" s="22" t="s">
        <v>376</v>
      </c>
      <c r="B170" s="58" t="s">
        <v>137</v>
      </c>
      <c r="C170" s="59" t="s">
        <v>377</v>
      </c>
      <c r="D170" s="25">
        <f t="shared" si="20"/>
        <v>0</v>
      </c>
      <c r="E170" s="61" t="s">
        <v>39</v>
      </c>
      <c r="F170" s="60" t="str">
        <f t="shared" si="15"/>
        <v>-</v>
      </c>
    </row>
    <row r="171" spans="1:6" ht="22.5" hidden="1" customHeight="1">
      <c r="A171" s="22" t="s">
        <v>378</v>
      </c>
      <c r="B171" s="58" t="s">
        <v>137</v>
      </c>
      <c r="C171" s="59" t="s">
        <v>379</v>
      </c>
      <c r="D171" s="25">
        <f t="shared" si="20"/>
        <v>0</v>
      </c>
      <c r="E171" s="61" t="s">
        <v>39</v>
      </c>
      <c r="F171" s="60" t="str">
        <f t="shared" si="15"/>
        <v>-</v>
      </c>
    </row>
    <row r="172" spans="1:6" ht="21.75" hidden="1" customHeight="1">
      <c r="A172" s="22" t="s">
        <v>380</v>
      </c>
      <c r="B172" s="58" t="s">
        <v>137</v>
      </c>
      <c r="C172" s="59" t="s">
        <v>381</v>
      </c>
      <c r="D172" s="25">
        <f t="shared" si="20"/>
        <v>0</v>
      </c>
      <c r="E172" s="61" t="s">
        <v>39</v>
      </c>
      <c r="F172" s="60" t="str">
        <f t="shared" si="15"/>
        <v>-</v>
      </c>
    </row>
    <row r="173" spans="1:6" ht="21.75" hidden="1" customHeight="1">
      <c r="A173" s="22" t="s">
        <v>166</v>
      </c>
      <c r="B173" s="58" t="s">
        <v>137</v>
      </c>
      <c r="C173" s="59" t="s">
        <v>382</v>
      </c>
      <c r="D173" s="25">
        <f t="shared" si="20"/>
        <v>0</v>
      </c>
      <c r="E173" s="61" t="s">
        <v>39</v>
      </c>
      <c r="F173" s="60" t="str">
        <f t="shared" si="15"/>
        <v>-</v>
      </c>
    </row>
    <row r="174" spans="1:6" ht="29.25" hidden="1" customHeight="1">
      <c r="A174" s="22" t="s">
        <v>168</v>
      </c>
      <c r="B174" s="58" t="s">
        <v>137</v>
      </c>
      <c r="C174" s="59" t="s">
        <v>383</v>
      </c>
      <c r="D174" s="25">
        <f t="shared" si="20"/>
        <v>0</v>
      </c>
      <c r="E174" s="61" t="s">
        <v>39</v>
      </c>
      <c r="F174" s="60" t="str">
        <f t="shared" si="15"/>
        <v>-</v>
      </c>
    </row>
    <row r="175" spans="1:6" ht="18" hidden="1" customHeight="1">
      <c r="A175" s="22" t="s">
        <v>279</v>
      </c>
      <c r="B175" s="58" t="s">
        <v>137</v>
      </c>
      <c r="C175" s="59" t="s">
        <v>384</v>
      </c>
      <c r="D175" s="25">
        <v>0</v>
      </c>
      <c r="E175" s="61" t="s">
        <v>39</v>
      </c>
      <c r="F175" s="60" t="str">
        <f t="shared" si="15"/>
        <v>-</v>
      </c>
    </row>
    <row r="176" spans="1:6" ht="9" customHeight="1">
      <c r="A176" s="63"/>
      <c r="B176" s="64"/>
      <c r="C176" s="65"/>
      <c r="D176" s="66"/>
      <c r="E176" s="67"/>
      <c r="F176" s="67"/>
    </row>
    <row r="177" spans="1:6" ht="21.75" customHeight="1">
      <c r="A177" s="68" t="s">
        <v>385</v>
      </c>
      <c r="B177" s="69" t="s">
        <v>386</v>
      </c>
      <c r="C177" s="70" t="s">
        <v>138</v>
      </c>
      <c r="D177" s="71">
        <v>-351000</v>
      </c>
      <c r="E177" s="71">
        <f>Доходы!E19-Расходы!E13</f>
        <v>3655967.7499999963</v>
      </c>
      <c r="F177" s="72" t="s">
        <v>387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32:F32 F31">
    <cfRule type="cellIs" dxfId="3" priority="3" operator="equal">
      <formula>0</formula>
    </cfRule>
  </conditionalFormatting>
  <conditionalFormatting sqref="E34:F34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4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19" zoomScaleNormal="100" workbookViewId="0">
      <selection activeCell="A36" sqref="A36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1025" width="8.5703125" customWidth="1"/>
  </cols>
  <sheetData>
    <row r="1" spans="1:6" ht="11.1" customHeight="1">
      <c r="A1" s="123" t="s">
        <v>388</v>
      </c>
      <c r="B1" s="123"/>
      <c r="C1" s="123"/>
      <c r="D1" s="123"/>
      <c r="E1" s="123"/>
      <c r="F1" s="123"/>
    </row>
    <row r="2" spans="1:6" ht="13.15" customHeight="1">
      <c r="A2" s="110" t="s">
        <v>389</v>
      </c>
      <c r="B2" s="110"/>
      <c r="C2" s="110"/>
      <c r="D2" s="110"/>
      <c r="E2" s="110"/>
      <c r="F2" s="110"/>
    </row>
    <row r="3" spans="1:6" ht="9" customHeight="1">
      <c r="A3" s="5"/>
      <c r="B3" s="73"/>
      <c r="C3" s="38"/>
      <c r="D3" s="8"/>
      <c r="E3" s="8"/>
      <c r="F3" s="38"/>
    </row>
    <row r="4" spans="1:6" ht="13.9" customHeight="1">
      <c r="A4" s="116" t="s">
        <v>20</v>
      </c>
      <c r="B4" s="117" t="s">
        <v>21</v>
      </c>
      <c r="C4" s="124" t="s">
        <v>390</v>
      </c>
      <c r="D4" s="114" t="s">
        <v>23</v>
      </c>
      <c r="E4" s="114" t="s">
        <v>24</v>
      </c>
      <c r="F4" s="115" t="s">
        <v>25</v>
      </c>
    </row>
    <row r="5" spans="1:6" ht="4.9000000000000004" customHeight="1">
      <c r="A5" s="116"/>
      <c r="B5" s="117"/>
      <c r="C5" s="124"/>
      <c r="D5" s="114"/>
      <c r="E5" s="114"/>
      <c r="F5" s="115"/>
    </row>
    <row r="6" spans="1:6" ht="6" customHeight="1">
      <c r="A6" s="116"/>
      <c r="B6" s="117"/>
      <c r="C6" s="124"/>
      <c r="D6" s="114"/>
      <c r="E6" s="114"/>
      <c r="F6" s="115"/>
    </row>
    <row r="7" spans="1:6" ht="4.9000000000000004" customHeight="1">
      <c r="A7" s="116"/>
      <c r="B7" s="117"/>
      <c r="C7" s="124"/>
      <c r="D7" s="114"/>
      <c r="E7" s="114"/>
      <c r="F7" s="115"/>
    </row>
    <row r="8" spans="1:6" ht="6" customHeight="1">
      <c r="A8" s="116"/>
      <c r="B8" s="117"/>
      <c r="C8" s="124"/>
      <c r="D8" s="114"/>
      <c r="E8" s="114"/>
      <c r="F8" s="115"/>
    </row>
    <row r="9" spans="1:6" ht="6" customHeight="1">
      <c r="A9" s="116"/>
      <c r="B9" s="117"/>
      <c r="C9" s="124"/>
      <c r="D9" s="114"/>
      <c r="E9" s="114"/>
      <c r="F9" s="115"/>
    </row>
    <row r="10" spans="1:6" ht="18" customHeight="1">
      <c r="A10" s="116"/>
      <c r="B10" s="117"/>
      <c r="C10" s="124"/>
      <c r="D10" s="114"/>
      <c r="E10" s="114"/>
      <c r="F10" s="115"/>
    </row>
    <row r="11" spans="1:6" ht="13.5" customHeight="1">
      <c r="A11" s="16">
        <v>1</v>
      </c>
      <c r="B11" s="17">
        <v>2</v>
      </c>
      <c r="C11" s="18">
        <v>3</v>
      </c>
      <c r="D11" s="19" t="s">
        <v>26</v>
      </c>
      <c r="E11" s="45" t="s">
        <v>27</v>
      </c>
      <c r="F11" s="21" t="s">
        <v>28</v>
      </c>
    </row>
    <row r="12" spans="1:6" ht="26.25">
      <c r="A12" s="74" t="s">
        <v>391</v>
      </c>
      <c r="B12" s="75" t="s">
        <v>392</v>
      </c>
      <c r="C12" s="76" t="s">
        <v>138</v>
      </c>
      <c r="D12" s="77">
        <f>D18</f>
        <v>351000</v>
      </c>
      <c r="E12" s="78">
        <f>E18</f>
        <v>-3655967.75</v>
      </c>
      <c r="F12" s="79">
        <f>E12</f>
        <v>-3655967.75</v>
      </c>
    </row>
    <row r="13" spans="1:6" ht="15">
      <c r="A13" s="80" t="s">
        <v>32</v>
      </c>
      <c r="B13" s="81"/>
      <c r="C13" s="82"/>
      <c r="D13" s="83"/>
      <c r="E13" s="83"/>
      <c r="F13" s="84"/>
    </row>
    <row r="14" spans="1:6" ht="26.25">
      <c r="A14" s="85" t="s">
        <v>393</v>
      </c>
      <c r="B14" s="86" t="s">
        <v>394</v>
      </c>
      <c r="C14" s="87" t="s">
        <v>138</v>
      </c>
      <c r="D14" s="88" t="s">
        <v>39</v>
      </c>
      <c r="E14" s="88" t="s">
        <v>39</v>
      </c>
      <c r="F14" s="89" t="s">
        <v>39</v>
      </c>
    </row>
    <row r="15" spans="1:6" ht="15">
      <c r="A15" s="80" t="s">
        <v>395</v>
      </c>
      <c r="B15" s="81"/>
      <c r="C15" s="82"/>
      <c r="D15" s="83"/>
      <c r="E15" s="83"/>
      <c r="F15" s="84"/>
    </row>
    <row r="16" spans="1:6" ht="26.25">
      <c r="A16" s="85" t="s">
        <v>396</v>
      </c>
      <c r="B16" s="86" t="s">
        <v>397</v>
      </c>
      <c r="C16" s="87" t="s">
        <v>138</v>
      </c>
      <c r="D16" s="88" t="s">
        <v>39</v>
      </c>
      <c r="E16" s="88" t="s">
        <v>39</v>
      </c>
      <c r="F16" s="89" t="s">
        <v>39</v>
      </c>
    </row>
    <row r="17" spans="1:6" ht="15">
      <c r="A17" s="80" t="s">
        <v>395</v>
      </c>
      <c r="B17" s="81"/>
      <c r="C17" s="82"/>
      <c r="D17" s="83"/>
      <c r="E17" s="83"/>
      <c r="F17" s="84"/>
    </row>
    <row r="18" spans="1:6" ht="15.75">
      <c r="A18" s="74" t="s">
        <v>398</v>
      </c>
      <c r="B18" s="75" t="s">
        <v>399</v>
      </c>
      <c r="C18" s="76" t="s">
        <v>400</v>
      </c>
      <c r="D18" s="77">
        <f>D19</f>
        <v>351000</v>
      </c>
      <c r="E18" s="78">
        <f>E19</f>
        <v>-3655967.75</v>
      </c>
      <c r="F18" s="79">
        <f>E18</f>
        <v>-3655967.75</v>
      </c>
    </row>
    <row r="19" spans="1:6" ht="26.25">
      <c r="A19" s="74" t="s">
        <v>401</v>
      </c>
      <c r="B19" s="75" t="s">
        <v>399</v>
      </c>
      <c r="C19" s="76" t="s">
        <v>402</v>
      </c>
      <c r="D19" s="78">
        <f>D20+D24</f>
        <v>351000</v>
      </c>
      <c r="E19" s="78">
        <f>E20+E24</f>
        <v>-3655967.75</v>
      </c>
      <c r="F19" s="79">
        <f>E19</f>
        <v>-3655967.75</v>
      </c>
    </row>
    <row r="20" spans="1:6" ht="26.25">
      <c r="A20" s="74" t="s">
        <v>403</v>
      </c>
      <c r="B20" s="75" t="s">
        <v>404</v>
      </c>
      <c r="C20" s="76" t="s">
        <v>405</v>
      </c>
      <c r="D20" s="78">
        <f t="shared" ref="D20:E22" si="0">D21</f>
        <v>-15749000</v>
      </c>
      <c r="E20" s="78">
        <f t="shared" si="0"/>
        <v>-17423116.960000001</v>
      </c>
      <c r="F20" s="79" t="s">
        <v>387</v>
      </c>
    </row>
    <row r="21" spans="1:6" ht="25.5">
      <c r="A21" s="90" t="s">
        <v>406</v>
      </c>
      <c r="B21" s="91" t="s">
        <v>404</v>
      </c>
      <c r="C21" s="92" t="s">
        <v>407</v>
      </c>
      <c r="D21" s="93">
        <f t="shared" si="0"/>
        <v>-15749000</v>
      </c>
      <c r="E21" s="93">
        <f t="shared" si="0"/>
        <v>-17423116.960000001</v>
      </c>
      <c r="F21" s="94" t="s">
        <v>387</v>
      </c>
    </row>
    <row r="22" spans="1:6" ht="25.5">
      <c r="A22" s="90" t="s">
        <v>408</v>
      </c>
      <c r="B22" s="91" t="s">
        <v>404</v>
      </c>
      <c r="C22" s="92" t="s">
        <v>409</v>
      </c>
      <c r="D22" s="93">
        <f t="shared" si="0"/>
        <v>-15749000</v>
      </c>
      <c r="E22" s="93">
        <f t="shared" si="0"/>
        <v>-17423116.960000001</v>
      </c>
      <c r="F22" s="94" t="s">
        <v>387</v>
      </c>
    </row>
    <row r="23" spans="1:6" ht="25.5">
      <c r="A23" s="90" t="s">
        <v>410</v>
      </c>
      <c r="B23" s="91" t="s">
        <v>404</v>
      </c>
      <c r="C23" s="92" t="s">
        <v>411</v>
      </c>
      <c r="D23" s="93">
        <f>-Доходы!D19</f>
        <v>-15749000</v>
      </c>
      <c r="E23" s="93">
        <v>-17423116.960000001</v>
      </c>
      <c r="F23" s="94" t="s">
        <v>387</v>
      </c>
    </row>
    <row r="24" spans="1:6" ht="27.75" customHeight="1">
      <c r="A24" s="74" t="s">
        <v>412</v>
      </c>
      <c r="B24" s="75" t="s">
        <v>413</v>
      </c>
      <c r="C24" s="76" t="s">
        <v>414</v>
      </c>
      <c r="D24" s="78">
        <f t="shared" ref="D24:E26" si="1">D25</f>
        <v>16100000</v>
      </c>
      <c r="E24" s="78">
        <f t="shared" si="1"/>
        <v>13767149.210000001</v>
      </c>
      <c r="F24" s="79" t="s">
        <v>387</v>
      </c>
    </row>
    <row r="25" spans="1:6" ht="36" customHeight="1">
      <c r="A25" s="90" t="s">
        <v>415</v>
      </c>
      <c r="B25" s="91" t="s">
        <v>413</v>
      </c>
      <c r="C25" s="92" t="s">
        <v>416</v>
      </c>
      <c r="D25" s="93">
        <f t="shared" si="1"/>
        <v>16100000</v>
      </c>
      <c r="E25" s="93">
        <f t="shared" si="1"/>
        <v>13767149.210000001</v>
      </c>
      <c r="F25" s="94" t="s">
        <v>387</v>
      </c>
    </row>
    <row r="26" spans="1:6" ht="30.75" customHeight="1">
      <c r="A26" s="90" t="s">
        <v>417</v>
      </c>
      <c r="B26" s="91" t="s">
        <v>413</v>
      </c>
      <c r="C26" s="92" t="s">
        <v>418</v>
      </c>
      <c r="D26" s="93">
        <f t="shared" si="1"/>
        <v>16100000</v>
      </c>
      <c r="E26" s="93">
        <f t="shared" si="1"/>
        <v>13767149.210000001</v>
      </c>
      <c r="F26" s="94" t="s">
        <v>387</v>
      </c>
    </row>
    <row r="27" spans="1:6" ht="33.75" customHeight="1">
      <c r="A27" s="90" t="s">
        <v>419</v>
      </c>
      <c r="B27" s="91" t="s">
        <v>413</v>
      </c>
      <c r="C27" s="92" t="s">
        <v>420</v>
      </c>
      <c r="D27" s="93">
        <f>Расходы!D13</f>
        <v>16100000</v>
      </c>
      <c r="E27" s="93">
        <v>13767149.210000001</v>
      </c>
      <c r="F27" s="94" t="s">
        <v>387</v>
      </c>
    </row>
    <row r="28" spans="1:6" ht="12.75" customHeight="1">
      <c r="A28" s="95"/>
      <c r="D28" s="96"/>
      <c r="E28" s="96"/>
    </row>
    <row r="29" spans="1:6" ht="30.75" customHeight="1">
      <c r="A29" s="97" t="s">
        <v>456</v>
      </c>
      <c r="B29" s="98"/>
      <c r="C29" s="99"/>
      <c r="D29" s="122" t="s">
        <v>457</v>
      </c>
      <c r="E29" s="122"/>
    </row>
    <row r="30" spans="1:6" ht="12.75" customHeight="1">
      <c r="A30" s="97"/>
      <c r="B30" s="98"/>
      <c r="C30" s="98"/>
      <c r="D30" s="98"/>
      <c r="E30" s="98"/>
    </row>
    <row r="31" spans="1:6" ht="12.75" customHeight="1">
      <c r="A31" s="97" t="s">
        <v>422</v>
      </c>
      <c r="B31" s="98"/>
      <c r="C31" s="99"/>
      <c r="D31" s="122" t="s">
        <v>421</v>
      </c>
      <c r="E31" s="122"/>
    </row>
    <row r="32" spans="1:6" ht="28.5" customHeight="1">
      <c r="A32" s="97" t="s">
        <v>440</v>
      </c>
      <c r="B32" s="98"/>
      <c r="C32" s="98" t="s">
        <v>458</v>
      </c>
      <c r="D32" s="98" t="s">
        <v>441</v>
      </c>
      <c r="E32" s="98"/>
    </row>
    <row r="33" spans="1:5" ht="12.75" hidden="1" customHeight="1">
      <c r="A33" s="107" t="s">
        <v>440</v>
      </c>
      <c r="B33" s="108"/>
      <c r="C33" s="109"/>
      <c r="D33" s="107" t="s">
        <v>441</v>
      </c>
      <c r="E33" s="98"/>
    </row>
    <row r="34" spans="1:5" ht="12.75" customHeight="1">
      <c r="A34" s="97"/>
      <c r="B34" s="98"/>
      <c r="C34" s="98"/>
      <c r="D34" s="98"/>
      <c r="E34" s="98"/>
    </row>
    <row r="35" spans="1:5" ht="12.75" customHeight="1">
      <c r="A35" s="97" t="s">
        <v>460</v>
      </c>
      <c r="B35" s="98"/>
      <c r="C35" s="98"/>
      <c r="D35" s="98"/>
      <c r="E35" s="98"/>
    </row>
  </sheetData>
  <mergeCells count="10">
    <mergeCell ref="D29:E29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dxfId="1" priority="2" operator="equal">
      <formula>0</formula>
    </cfRule>
  </conditionalFormatting>
  <conditionalFormatting sqref="F15:F17 E13:F13 E15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RowHeight="12.75"/>
  <cols>
    <col min="1" max="1025" width="8.5703125" customWidth="1"/>
  </cols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428</v>
      </c>
    </row>
    <row r="4" spans="1:2">
      <c r="A4" t="s">
        <v>429</v>
      </c>
      <c r="B4" t="s">
        <v>430</v>
      </c>
    </row>
    <row r="5" spans="1:2">
      <c r="A5" t="s">
        <v>431</v>
      </c>
      <c r="B5" t="s">
        <v>432</v>
      </c>
    </row>
    <row r="6" spans="1:2">
      <c r="A6" t="s">
        <v>433</v>
      </c>
      <c r="B6" t="s">
        <v>424</v>
      </c>
    </row>
    <row r="7" spans="1:2">
      <c r="A7" t="s">
        <v>434</v>
      </c>
    </row>
    <row r="8" spans="1:2">
      <c r="A8" t="s">
        <v>435</v>
      </c>
    </row>
    <row r="9" spans="1:2">
      <c r="A9" t="s">
        <v>436</v>
      </c>
      <c r="B9" t="s">
        <v>437</v>
      </c>
    </row>
    <row r="10" spans="1:2">
      <c r="A10" t="s">
        <v>438</v>
      </c>
      <c r="B10" t="s">
        <v>10</v>
      </c>
    </row>
    <row r="11" spans="1:2">
      <c r="A11" t="s">
        <v>439</v>
      </c>
      <c r="B11" t="s">
        <v>27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Пользователь</cp:lastModifiedBy>
  <cp:revision>5</cp:revision>
  <cp:lastPrinted>2024-12-05T13:01:44Z</cp:lastPrinted>
  <dcterms:created xsi:type="dcterms:W3CDTF">2023-02-06T10:48:57Z</dcterms:created>
  <dcterms:modified xsi:type="dcterms:W3CDTF">2024-12-05T13:03:28Z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