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4615" windowHeight="1144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Источники!#REF!</definedName>
    <definedName name="REND_1" localSheetId="1">Расходы!$A$174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74" i="2"/>
  <c r="F13"/>
  <c r="E13"/>
  <c r="E15"/>
  <c r="F145"/>
  <c r="D144"/>
  <c r="F144" s="1"/>
  <c r="D145"/>
  <c r="D146"/>
  <c r="D16"/>
  <c r="D89"/>
  <c r="F89" s="1"/>
  <c r="E16"/>
  <c r="F17"/>
  <c r="E17"/>
  <c r="F18"/>
  <c r="E18"/>
  <c r="F19"/>
  <c r="E19"/>
  <c r="F20"/>
  <c r="E20"/>
  <c r="F21"/>
  <c r="E21"/>
  <c r="F22"/>
  <c r="E22"/>
  <c r="F23"/>
  <c r="F24"/>
  <c r="F26"/>
  <c r="F25"/>
  <c r="E26"/>
  <c r="E27"/>
  <c r="F27" s="1"/>
  <c r="E28"/>
  <c r="F28" s="1"/>
  <c r="F30"/>
  <c r="F37"/>
  <c r="E37"/>
  <c r="E38"/>
  <c r="F38" s="1"/>
  <c r="E39"/>
  <c r="F39" s="1"/>
  <c r="E40"/>
  <c r="F40" s="1"/>
  <c r="E41"/>
  <c r="F49"/>
  <c r="E49"/>
  <c r="F50"/>
  <c r="E50"/>
  <c r="F51"/>
  <c r="E51"/>
  <c r="E52"/>
  <c r="F52" s="1"/>
  <c r="E53"/>
  <c r="F53" s="1"/>
  <c r="F54"/>
  <c r="E54"/>
  <c r="F55"/>
  <c r="F56"/>
  <c r="E57"/>
  <c r="F57" s="1"/>
  <c r="E63"/>
  <c r="F63" s="1"/>
  <c r="F68"/>
  <c r="E68"/>
  <c r="E69"/>
  <c r="F69" s="1"/>
  <c r="E70"/>
  <c r="F70" s="1"/>
  <c r="F71"/>
  <c r="F72"/>
  <c r="F73"/>
  <c r="D72"/>
  <c r="D73"/>
  <c r="F74"/>
  <c r="D74"/>
  <c r="F75"/>
  <c r="D75"/>
  <c r="F76"/>
  <c r="D76"/>
  <c r="F77"/>
  <c r="D77"/>
  <c r="F78"/>
  <c r="D78"/>
  <c r="F80"/>
  <c r="F79"/>
  <c r="D90"/>
  <c r="D91"/>
  <c r="D92"/>
  <c r="D93"/>
  <c r="D94"/>
  <c r="E89"/>
  <c r="E90"/>
  <c r="E91"/>
  <c r="E92"/>
  <c r="E93"/>
  <c r="E94"/>
  <c r="E95"/>
  <c r="F95" s="1"/>
  <c r="D95"/>
  <c r="F96"/>
  <c r="F104"/>
  <c r="E104"/>
  <c r="E105"/>
  <c r="F105" s="1"/>
  <c r="F106"/>
  <c r="E106"/>
  <c r="E107"/>
  <c r="F107" s="1"/>
  <c r="F108"/>
  <c r="E108"/>
  <c r="E109"/>
  <c r="F109" s="1"/>
  <c r="E110"/>
  <c r="F110" s="1"/>
  <c r="F111"/>
  <c r="F116"/>
  <c r="E116"/>
  <c r="F117"/>
  <c r="E117"/>
  <c r="F118"/>
  <c r="E118"/>
  <c r="F120"/>
  <c r="F121"/>
  <c r="E121"/>
  <c r="F122"/>
  <c r="E122"/>
  <c r="F123"/>
  <c r="E123"/>
  <c r="F124"/>
  <c r="F136"/>
  <c r="E136"/>
  <c r="E137"/>
  <c r="F137" s="1"/>
  <c r="E138"/>
  <c r="F138" s="1"/>
  <c r="E139"/>
  <c r="F139" s="1"/>
  <c r="E140"/>
  <c r="F140" s="1"/>
  <c r="E141"/>
  <c r="F141" s="1"/>
  <c r="E142"/>
  <c r="F142" s="1"/>
  <c r="E144"/>
  <c r="E145"/>
  <c r="E146"/>
  <c r="E147"/>
  <c r="F147" s="1"/>
  <c r="E148"/>
  <c r="F148"/>
  <c r="F149"/>
  <c r="E149"/>
  <c r="F150"/>
  <c r="E150"/>
  <c r="F151"/>
  <c r="E152"/>
  <c r="F152" s="1"/>
  <c r="E153"/>
  <c r="E154"/>
  <c r="F154" s="1"/>
  <c r="E155"/>
  <c r="F156"/>
  <c r="D152"/>
  <c r="D153"/>
  <c r="D154"/>
  <c r="D155"/>
  <c r="F157"/>
  <c r="E157"/>
  <c r="E158"/>
  <c r="E159"/>
  <c r="F159" s="1"/>
  <c r="E160"/>
  <c r="E161"/>
  <c r="F161" s="1"/>
  <c r="E162"/>
  <c r="E163"/>
  <c r="F163" s="1"/>
  <c r="E19" i="1"/>
  <c r="F19" s="1"/>
  <c r="E21"/>
  <c r="F21" s="1"/>
  <c r="E22"/>
  <c r="F22" s="1"/>
  <c r="E26"/>
  <c r="E27"/>
  <c r="E29"/>
  <c r="F29" s="1"/>
  <c r="E32"/>
  <c r="E33"/>
  <c r="F37"/>
  <c r="E37"/>
  <c r="E38"/>
  <c r="F38" s="1"/>
  <c r="E39"/>
  <c r="F39" s="1"/>
  <c r="F41"/>
  <c r="E41"/>
  <c r="F42"/>
  <c r="E42"/>
  <c r="F43"/>
  <c r="E43"/>
  <c r="F45"/>
  <c r="E45"/>
  <c r="F46"/>
  <c r="E46"/>
  <c r="F47"/>
  <c r="F48"/>
  <c r="E48"/>
  <c r="F49"/>
  <c r="F50"/>
  <c r="F52"/>
  <c r="E54"/>
  <c r="E55"/>
  <c r="F57"/>
  <c r="E57"/>
  <c r="E56" s="1"/>
  <c r="F56" s="1"/>
  <c r="F58"/>
  <c r="F59"/>
  <c r="F65"/>
  <c r="E65"/>
  <c r="E66"/>
  <c r="F66" s="1"/>
  <c r="F68"/>
  <c r="E68"/>
  <c r="F69"/>
  <c r="D20" i="3"/>
  <c r="E26"/>
  <c r="E25" s="1"/>
  <c r="E24" s="1"/>
  <c r="D26"/>
  <c r="D25" s="1"/>
  <c r="D24" s="1"/>
  <c r="D19" s="1"/>
  <c r="D12" s="1"/>
  <c r="E22"/>
  <c r="E21" s="1"/>
  <c r="E20" s="1"/>
  <c r="D22"/>
  <c r="D21" s="1"/>
  <c r="D157" i="2"/>
  <c r="D158"/>
  <c r="D159"/>
  <c r="D160"/>
  <c r="D161"/>
  <c r="D162"/>
  <c r="D163"/>
  <c r="F164"/>
  <c r="D54" i="1"/>
  <c r="D55"/>
  <c r="D56"/>
  <c r="F172" i="2"/>
  <c r="F171"/>
  <c r="F170"/>
  <c r="F169"/>
  <c r="F168"/>
  <c r="F167"/>
  <c r="F166"/>
  <c r="F165"/>
  <c r="F143"/>
  <c r="F135"/>
  <c r="F134"/>
  <c r="F133"/>
  <c r="F132"/>
  <c r="F131"/>
  <c r="F130"/>
  <c r="F129"/>
  <c r="F128"/>
  <c r="F127"/>
  <c r="F126"/>
  <c r="F125"/>
  <c r="F119"/>
  <c r="F115"/>
  <c r="F114"/>
  <c r="F113"/>
  <c r="F112"/>
  <c r="F103"/>
  <c r="F102"/>
  <c r="F101"/>
  <c r="F100"/>
  <c r="F99"/>
  <c r="F98"/>
  <c r="F97"/>
  <c r="F88"/>
  <c r="F87"/>
  <c r="F86"/>
  <c r="F85"/>
  <c r="F84"/>
  <c r="F83"/>
  <c r="F82"/>
  <c r="F81"/>
  <c r="F67"/>
  <c r="F66"/>
  <c r="F65"/>
  <c r="F64"/>
  <c r="F62"/>
  <c r="F61"/>
  <c r="F60"/>
  <c r="F59"/>
  <c r="F58"/>
  <c r="F48"/>
  <c r="F47"/>
  <c r="F46"/>
  <c r="F45"/>
  <c r="F44"/>
  <c r="F43"/>
  <c r="F42"/>
  <c r="F41"/>
  <c r="F36"/>
  <c r="F35"/>
  <c r="F34"/>
  <c r="F33"/>
  <c r="F32"/>
  <c r="F31"/>
  <c r="F29"/>
  <c r="F74" i="1"/>
  <c r="F73"/>
  <c r="F72"/>
  <c r="F71"/>
  <c r="F70"/>
  <c r="F67"/>
  <c r="F64"/>
  <c r="F63"/>
  <c r="F62"/>
  <c r="F61"/>
  <c r="F60"/>
  <c r="F53"/>
  <c r="F51"/>
  <c r="F44"/>
  <c r="F40"/>
  <c r="F36"/>
  <c r="F31"/>
  <c r="F30"/>
  <c r="F28"/>
  <c r="F27"/>
  <c r="F26"/>
  <c r="F25"/>
  <c r="F24"/>
  <c r="F23"/>
  <c r="F146" i="2" l="1"/>
  <c r="F16"/>
  <c r="D15"/>
  <c r="D13" s="1"/>
  <c r="F90"/>
  <c r="F91"/>
  <c r="F92"/>
  <c r="F93"/>
  <c r="F94"/>
  <c r="F153"/>
  <c r="F155"/>
  <c r="F158"/>
  <c r="F160"/>
  <c r="F162"/>
  <c r="E19" i="3"/>
  <c r="F15" i="2" l="1"/>
  <c r="F54" i="1"/>
  <c r="F55"/>
  <c r="F19" i="3"/>
  <c r="F18" s="1"/>
  <c r="F12" s="1"/>
  <c r="E18"/>
  <c r="E12" s="1"/>
</calcChain>
</file>

<file path=xl/sharedStrings.xml><?xml version="1.0" encoding="utf-8"?>
<sst xmlns="http://schemas.openxmlformats.org/spreadsheetml/2006/main" count="840" uniqueCount="451">
  <si>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</si>
  <si>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</si>
  <si>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</si>
  <si>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</si>
  <si>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</si>
  <si>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</si>
  <si>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</si>
  <si>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</si>
  <si>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</si>
  <si>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</si>
  <si>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</si>
  <si>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</si>
  <si>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</si>
  <si>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</si>
  <si>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</si>
  <si>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Периодичность: годовая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</si>
  <si>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</si>
  <si>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</si>
  <si>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</si>
  <si>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</si>
  <si>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</si>
  <si>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</si>
  <si>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</si>
  <si>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</si>
  <si>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</si>
  <si>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</si>
  <si>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</si>
  <si>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</si>
  <si>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</si>
  <si>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</si>
  <si>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</si>
  <si>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</si>
  <si>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</si>
  <si>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</si>
  <si>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</si>
  <si>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</si>
  <si>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</si>
  <si>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</si>
  <si>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</si>
  <si>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</si>
  <si>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</si>
  <si>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</si>
  <si>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</si>
  <si>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</si>
  <si>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</si>
  <si>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</si>
  <si>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</si>
  <si>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нологовые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лицом.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</si>
  <si>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</si>
  <si>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</si>
  <si>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</si>
  <si>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</si>
  <si>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</si>
  <si>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</si>
  <si>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</si>
  <si>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</si>
  <si>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</si>
  <si>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суммы дивидендов свыше 5 млн. 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</si>
  <si>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</si>
  <si>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</si>
  <si>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</si>
  <si>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</si>
  <si>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</si>
  <si>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</si>
  <si>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</si>
  <si>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</si>
  <si>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</si>
  <si>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</si>
  <si>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</si>
  <si>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</si>
  <si>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</si>
  <si>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</si>
  <si>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</si>
  <si>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</si>
  <si>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</si>
  <si>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</si>
  <si>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</si>
  <si>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</si>
  <si>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</si>
  <si>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</si>
  <si>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</si>
  <si>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</si>
  <si>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</si>
  <si>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</si>
  <si>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</si>
  <si>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</si>
  <si>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</si>
  <si>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</si>
  <si>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</si>
  <si>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</si>
  <si>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</si>
  <si>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</si>
  <si>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</si>
  <si>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</si>
  <si>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</si>
  <si>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</si>
  <si>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</si>
  <si>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</si>
  <si>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</si>
  <si>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</si>
  <si>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</si>
  <si>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</si>
  <si>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</si>
  <si>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</si>
  <si>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</si>
  <si>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</si>
  <si>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</si>
  <si>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</si>
  <si>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</si>
  <si>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</si>
  <si>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</si>
  <si>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</si>
  <si>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</si>
  <si>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</si>
  <si>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</si>
  <si>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</si>
  <si>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</si>
  <si>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</si>
  <si>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</si>
  <si>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</si>
  <si>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</si>
  <si>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</si>
  <si>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</si>
  <si>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</si>
  <si>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</si>
  <si>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</si>
  <si>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</si>
  <si>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</si>
  <si>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</si>
  <si>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</si>
  <si>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</si>
  <si>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</si>
  <si>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</si>
  <si>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</si>
  <si>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</si>
  <si>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</si>
  <si>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</si>
  <si>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</si>
  <si>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</si>
  <si>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</si>
  <si>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</si>
  <si>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</si>
  <si>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</si>
  <si>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</si>
  <si>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</si>
  <si>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</si>
  <si>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</si>
  <si>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</si>
  <si>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</si>
  <si>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</si>
  <si>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</si>
  <si>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</si>
  <si>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</si>
  <si>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</si>
  <si>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</si>
  <si>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</si>
  <si>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</si>
  <si>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</si>
  <si>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</si>
  <si>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</si>
  <si>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</si>
  <si>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</si>
  <si>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</si>
  <si>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</si>
  <si>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</si>
  <si>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</si>
  <si>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</si>
  <si>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</si>
  <si>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</si>
  <si>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</si>
  <si>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</si>
  <si>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</si>
  <si>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</si>
  <si>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</si>
  <si>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</si>
  <si>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</si>
  <si>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</si>
  <si>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</si>
  <si>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</si>
  <si>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</si>
  <si>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</si>
  <si>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</si>
  <si>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</si>
  <si>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</si>
  <si>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</si>
  <si>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</si>
  <si>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</si>
  <si>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</si>
  <si>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</si>
  <si>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</si>
  <si>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</si>
  <si>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</si>
  <si>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</si>
  <si>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</si>
  <si>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</si>
  <si>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</si>
  <si>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</si>
  <si>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</si>
  <si>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</si>
  <si>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</si>
  <si>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</si>
  <si>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</si>
  <si>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</si>
  <si>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</si>
  <si>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</si>
  <si>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</si>
  <si>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</si>
  <si>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</si>
  <si>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</si>
  <si>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</si>
  <si>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</si>
  <si>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</si>
  <si>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</si>
  <si>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</si>
  <si>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Комплекс процессных мероприятий «Развитие Муниципального управления и муниципальной службы в Гуково-Гнилушевском сельском поселении, повышение
квалификации лиц, занятых в системе местного самоуправления»</t>
  </si>
  <si>
    <t xml:space="preserve">951 0113 0640100000 000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</si>
  <si>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</si>
  <si>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</si>
  <si>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</si>
  <si>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</si>
  <si>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</si>
  <si>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</si>
  <si>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Комплекс процессных мероприятий «Обеспечение реализации муниципальной программы Гуково-Гнилушевского сельского поселения «Муниципальная политика»</t>
  </si>
  <si>
    <t xml:space="preserve">951 0113 0640200000 000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</si>
  <si>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</si>
  <si>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</si>
  <si>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</si>
  <si>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</si>
  <si>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</si>
  <si>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</si>
  <si>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</si>
  <si>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</si>
  <si>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</si>
  <si>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</si>
  <si>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</si>
  <si>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</si>
  <si>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</si>
  <si>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</si>
  <si>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</si>
  <si>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</si>
  <si>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</si>
  <si>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</si>
  <si>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</si>
  <si>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</si>
  <si>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</si>
  <si>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</si>
  <si>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</si>
  <si>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</si>
  <si>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</si>
  <si>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</si>
  <si>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</si>
  <si>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</si>
  <si>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Комплекс процессных мероприятий «Обеспечение пожарной безопасности»</t>
  </si>
  <si>
    <t xml:space="preserve">951 0310 0240200000 000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</si>
  <si>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</si>
  <si>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</si>
  <si>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</si>
  <si>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</si>
  <si>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</si>
  <si>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</si>
  <si>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</si>
  <si>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</si>
  <si>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</si>
  <si>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</si>
  <si>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</si>
  <si>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Комплекс процессных мероприятий «Развитие транспортной инфраструктуры Гуково-Гнилушевского сельского поселения»</t>
  </si>
  <si>
    <t xml:space="preserve">951 0409 0340100000 000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</si>
  <si>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</si>
  <si>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</si>
  <si>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</si>
  <si>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</si>
  <si>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</si>
  <si>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</si>
  <si>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</si>
  <si>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</si>
  <si>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</si>
  <si>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</si>
  <si>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</si>
  <si>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</si>
  <si>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</si>
  <si>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</si>
  <si>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</si>
  <si>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</si>
  <si>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</si>
  <si>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</si>
  <si>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</si>
  <si>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</si>
  <si>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>Комплекс процессных мероприятий «Благоустройство территории Гуково-Гнилушевского сельского поселения»</t>
  </si>
  <si>
    <t xml:space="preserve">951 0503 0440200000 000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</si>
  <si>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</si>
  <si>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</si>
  <si>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</si>
  <si>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</si>
  <si>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</si>
  <si>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</si>
  <si>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</si>
  <si>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</si>
  <si>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</si>
  <si>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</si>
  <si>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</si>
  <si>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</si>
  <si>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</si>
  <si>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</si>
  <si>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</si>
  <si>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</si>
  <si>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</si>
  <si>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 xml:space="preserve">951 0503 0440220270 000 </t>
  </si>
  <si>
    <t xml:space="preserve">951 0503 0440220270 200 </t>
  </si>
  <si>
    <t xml:space="preserve">951 0503 0440220270 240 </t>
  </si>
  <si>
    <t xml:space="preserve">951 0503 0440220270 244 </t>
  </si>
  <si>
    <t>Капитальные вложения в объекты государственной (муниципальной) собственности</t>
  </si>
  <si>
    <t xml:space="preserve">951 0503 0440220270 400 </t>
  </si>
  <si>
    <t>Бюджетные инвестиции</t>
  </si>
  <si>
    <t xml:space="preserve">951 0503 0440220270 410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</si>
  <si>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</si>
  <si>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951 0503 0440220270 414 </t>
  </si>
  <si>
    <t>Мероприятия по благоустройству территории мемориала павшим в годы Великой Отечественной Войны</t>
  </si>
  <si>
    <t xml:space="preserve">951 0503 0440220300 000 </t>
  </si>
  <si>
    <t xml:space="preserve">951 0503 0440220300 200 </t>
  </si>
  <si>
    <t xml:space="preserve">951 0503 0440220300 240 </t>
  </si>
  <si>
    <t xml:space="preserve">951 0503 0440220300 244 </t>
  </si>
  <si>
    <t>Мероприятия по строительству аллеи мемориала павшим в годы Великой Отечественной Войны, расположенного по адресу: Россия, Ростовская область, Красносу-линский район, хутор Гуково, ул. Краснопартизанская</t>
  </si>
  <si>
    <t xml:space="preserve">951 0503 0440220320 000 </t>
  </si>
  <si>
    <t xml:space="preserve">951 0503 0440220320 400 </t>
  </si>
  <si>
    <t xml:space="preserve">951 0503 0440220320 410 </t>
  </si>
  <si>
    <t xml:space="preserve">951 0503 0440220320 414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</si>
  <si>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</si>
  <si>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</si>
  <si>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</si>
  <si>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</si>
  <si>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</si>
  <si>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951 0705 0640100000 000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</si>
  <si>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</si>
  <si>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</si>
  <si>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</si>
  <si>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</si>
  <si>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</si>
  <si>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</si>
  <si>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</si>
  <si>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</si>
  <si>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</si>
  <si>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</si>
  <si>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</si>
  <si>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Комплекс процессных мероприятий «Организация досуга»</t>
  </si>
  <si>
    <t xml:space="preserve">951 0801 0540100000 000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</si>
  <si>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</si>
  <si>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</si>
  <si>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</si>
  <si>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</si>
  <si>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</si>
  <si>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</si>
  <si>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</si>
  <si>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</si>
  <si>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Повышение качества и доступности услуг в сфере культуры</t>
  </si>
  <si>
    <t xml:space="preserve">951 0801 0540200000 000 </t>
  </si>
  <si>
    <t>Расходы на капитальный ремонт учреждений культуры Гуково-Гнилушевского сельского поселения</t>
  </si>
  <si>
    <t xml:space="preserve">951 0801 0540220260 000 </t>
  </si>
  <si>
    <t xml:space="preserve">951 0801 0540220260 600 </t>
  </si>
  <si>
    <t xml:space="preserve">951 0801 0540220260 610 </t>
  </si>
  <si>
    <t>Субсидии бюджетным учреждениям на иные цели</t>
  </si>
  <si>
    <t xml:space="preserve">951 0801 0540220260 612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</si>
  <si>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</si>
  <si>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</si>
  <si>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</si>
  <si>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</si>
  <si>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</si>
  <si>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лиц, замещавших муниципальные должности и должности муниципальной службы в Гуково-Гнилушевском
сельском поселении, имеющих право на получении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</si>
  <si>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</si>
  <si>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</si>
  <si>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</si>
  <si>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</si>
  <si>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</si>
  <si>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</si>
  <si>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</si>
  <si>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</si>
  <si>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</si>
  <si>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</si>
  <si>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</si>
  <si>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</si>
  <si>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</si>
  <si>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</si>
  <si>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</si>
  <si>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«Развитие физкультурно-спортивной деятельности»</t>
  </si>
  <si>
    <t xml:space="preserve">951 1102 0740100000 000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</si>
  <si>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</si>
  <si>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</si>
  <si>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</si>
  <si>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</si>
  <si>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</si>
  <si>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</si>
  <si>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</si>
  <si>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</si>
  <si>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</si>
  <si>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</si>
  <si>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</si>
  <si>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</si>
  <si>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</si>
  <si>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</si>
  <si>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</si>
  <si>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</si>
  <si>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</si>
  <si>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</si>
  <si>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</si>
  <si>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</si>
  <si>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</si>
  <si>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</si>
  <si>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</si>
  <si>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</si>
  <si>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</si>
  <si>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</si>
  <si>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</si>
  <si>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</si>
  <si>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</si>
  <si>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</si>
  <si>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</si>
  <si>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</si>
  <si>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</si>
  <si>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</si>
  <si>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</si>
  <si>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</si>
  <si>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</si>
  <si>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</si>
  <si>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</si>
  <si>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</si>
  <si>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</si>
  <si>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</si>
  <si>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</si>
  <si>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</si>
  <si>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</si>
  <si>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</si>
  <si>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</si>
  <si>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</si>
  <si>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</si>
  <si>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</si>
  <si>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</si>
  <si>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</si>
  <si>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</si>
  <si>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</si>
  <si>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</si>
  <si>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</si>
  <si>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</si>
  <si>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Глава Администрации Гуково-Гнилушевского сельского поселения</t>
  </si>
  <si>
    <t>С.В.Филенко</t>
  </si>
  <si>
    <t>Начальник сектора экономики и финансов</t>
  </si>
  <si>
    <t>И.Н.Салькова</t>
  </si>
  <si>
    <t>___________________________________</t>
  </si>
  <si>
    <t>Главный специалист (гл.бухгалтер)</t>
  </si>
  <si>
    <t>С.В.Виноградова</t>
  </si>
  <si>
    <t xml:space="preserve">11 августа   2025 г. </t>
  </si>
  <si>
    <t>на 01 августа  2025 г.</t>
  </si>
  <si>
    <t>НДФЛ с суммы дивидендов, источником которых является налоговый агент при налоговой базе до 5 млн. рублей включительно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</si>
</sst>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4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32" xfId="0" applyNumberFormat="1" applyFont="1" applyFill="1" applyBorder="1" applyAlignment="1">
      <alignment horizontal="left" wrapText="1"/>
    </xf>
    <xf numFmtId="49" fontId="49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50" fillId="2" borderId="34" xfId="0" applyNumberFormat="1" applyFont="1" applyFill="1" applyBorder="1" applyAlignment="1">
      <alignment horizontal="left"/>
    </xf>
    <xf numFmtId="0" fontId="51" fillId="2" borderId="35" xfId="0" applyNumberFormat="1" applyFont="1" applyFill="1" applyBorder="1" applyAlignment="1">
      <alignment horizontal="center"/>
    </xf>
    <xf numFmtId="49" fontId="52" fillId="2" borderId="35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left"/>
    </xf>
    <xf numFmtId="0" fontId="54" fillId="2" borderId="1" xfId="0" applyNumberFormat="1" applyFont="1" applyFill="1" applyBorder="1" applyAlignment="1"/>
    <xf numFmtId="49" fontId="55" fillId="2" borderId="1" xfId="0" applyNumberFormat="1" applyFont="1" applyFill="1" applyBorder="1" applyAlignment="1"/>
    <xf numFmtId="0" fontId="62" fillId="2" borderId="37" xfId="0" applyNumberFormat="1" applyFont="1" applyFill="1" applyBorder="1" applyAlignment="1">
      <alignment vertical="center" wrapText="1"/>
    </xf>
    <xf numFmtId="49" fontId="63" fillId="2" borderId="37" xfId="0" applyNumberFormat="1" applyFont="1" applyFill="1" applyBorder="1" applyAlignment="1">
      <alignment horizontal="center" vertical="center" wrapText="1"/>
    </xf>
    <xf numFmtId="49" fontId="64" fillId="2" borderId="14" xfId="0" applyNumberFormat="1" applyFont="1" applyFill="1" applyBorder="1" applyAlignment="1">
      <alignment vertical="center"/>
    </xf>
    <xf numFmtId="0" fontId="66" fillId="2" borderId="33" xfId="0" applyNumberFormat="1" applyFont="1" applyFill="1" applyBorder="1" applyAlignment="1">
      <alignment vertical="center" wrapText="1"/>
    </xf>
    <xf numFmtId="49" fontId="67" fillId="2" borderId="33" xfId="0" applyNumberFormat="1" applyFont="1" applyFill="1" applyBorder="1" applyAlignment="1">
      <alignment horizontal="center" vertical="center" wrapText="1"/>
    </xf>
    <xf numFmtId="49" fontId="68" fillId="2" borderId="17" xfId="0" applyNumberFormat="1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center" vertical="center"/>
    </xf>
    <xf numFmtId="49" fontId="70" fillId="2" borderId="32" xfId="0" applyNumberFormat="1" applyFont="1" applyFill="1" applyBorder="1" applyAlignment="1">
      <alignment horizontal="left" wrapText="1"/>
    </xf>
    <xf numFmtId="49" fontId="71" fillId="2" borderId="38" xfId="0" applyNumberFormat="1" applyFont="1" applyFill="1" applyBorder="1" applyAlignment="1">
      <alignment horizontal="center" wrapText="1"/>
    </xf>
    <xf numFmtId="0" fontId="72" fillId="2" borderId="27" xfId="0" applyNumberFormat="1" applyFont="1" applyFill="1" applyBorder="1" applyAlignment="1"/>
    <xf numFmtId="0" fontId="73" fillId="2" borderId="28" xfId="0" applyNumberFormat="1" applyFont="1" applyFill="1" applyBorder="1" applyAlignment="1"/>
    <xf numFmtId="49" fontId="74" fillId="2" borderId="22" xfId="0" applyNumberFormat="1" applyFont="1" applyFill="1" applyBorder="1" applyAlignment="1">
      <alignment horizontal="left" wrapText="1"/>
    </xf>
    <xf numFmtId="49" fontId="75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76" fillId="2" borderId="7" xfId="0" applyNumberFormat="1" applyFont="1" applyFill="1" applyBorder="1" applyAlignment="1"/>
    <xf numFmtId="0" fontId="77" fillId="2" borderId="40" xfId="0" applyNumberFormat="1" applyFont="1" applyFill="1" applyBorder="1" applyAlignment="1"/>
    <xf numFmtId="49" fontId="78" fillId="2" borderId="39" xfId="0" applyNumberFormat="1" applyFont="1" applyFill="1" applyBorder="1" applyAlignment="1">
      <alignment horizontal="left" wrapText="1"/>
    </xf>
    <xf numFmtId="49" fontId="79" fillId="2" borderId="41" xfId="0" applyNumberFormat="1" applyFont="1" applyFill="1" applyBorder="1" applyAlignment="1">
      <alignment horizontal="center" wrapText="1"/>
    </xf>
    <xf numFmtId="49" fontId="81" fillId="2" borderId="1" xfId="0" applyNumberFormat="1" applyFont="1" applyFill="1" applyBorder="1" applyAlignment="1">
      <alignment horizontal="center"/>
    </xf>
    <xf numFmtId="0" fontId="82" fillId="2" borderId="1" xfId="0" applyNumberFormat="1" applyFont="1" applyFill="1" applyBorder="1" applyAlignment="1"/>
    <xf numFmtId="49" fontId="84" fillId="2" borderId="24" xfId="0" applyNumberFormat="1" applyFont="1" applyFill="1" applyBorder="1" applyAlignment="1">
      <alignment horizontal="center"/>
    </xf>
    <xf numFmtId="4" fontId="84" fillId="2" borderId="25" xfId="0" applyNumberFormat="1" applyFont="1" applyFill="1" applyBorder="1" applyAlignment="1">
      <alignment horizontal="right"/>
    </xf>
    <xf numFmtId="4" fontId="84" fillId="2" borderId="26" xfId="0" applyNumberFormat="1" applyFont="1" applyFill="1" applyBorder="1" applyAlignment="1">
      <alignment horizontal="right"/>
    </xf>
    <xf numFmtId="49" fontId="84" fillId="2" borderId="29" xfId="0" applyNumberFormat="1" applyFont="1" applyFill="1" applyBorder="1" applyAlignment="1">
      <alignment horizontal="center"/>
    </xf>
    <xf numFmtId="4" fontId="84" fillId="2" borderId="30" xfId="0" applyNumberFormat="1" applyFont="1" applyFill="1" applyBorder="1" applyAlignment="1">
      <alignment horizontal="right"/>
    </xf>
    <xf numFmtId="4" fontId="84" fillId="2" borderId="31" xfId="0" applyNumberFormat="1" applyFont="1" applyFill="1" applyBorder="1" applyAlignment="1">
      <alignment horizontal="right"/>
    </xf>
    <xf numFmtId="49" fontId="84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49" fontId="85" fillId="2" borderId="33" xfId="0" applyNumberFormat="1" applyFont="1" applyFill="1" applyBorder="1" applyAlignment="1">
      <alignment horizontal="center"/>
    </xf>
    <xf numFmtId="4" fontId="85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5" fillId="2" borderId="17" xfId="0" applyNumberFormat="1" applyFont="1" applyFill="1" applyBorder="1" applyAlignment="1">
      <alignment horizontal="right"/>
    </xf>
    <xf numFmtId="0" fontId="86" fillId="2" borderId="29" xfId="0" applyNumberFormat="1" applyFont="1" applyFill="1" applyBorder="1" applyAlignment="1">
      <alignment horizontal="center"/>
    </xf>
    <xf numFmtId="0" fontId="86" fillId="2" borderId="30" xfId="0" applyNumberFormat="1" applyFont="1" applyFill="1" applyBorder="1" applyAlignment="1">
      <alignment horizontal="right"/>
    </xf>
    <xf numFmtId="0" fontId="86" fillId="2" borderId="30" xfId="0" applyNumberFormat="1" applyFont="1" applyFill="1" applyBorder="1" applyAlignment="1"/>
    <xf numFmtId="0" fontId="86" fillId="2" borderId="31" xfId="0" applyNumberFormat="1" applyFont="1" applyFill="1" applyBorder="1" applyAlignment="1"/>
    <xf numFmtId="49" fontId="86" fillId="2" borderId="24" xfId="0" applyNumberFormat="1" applyFont="1" applyFill="1" applyBorder="1" applyAlignment="1">
      <alignment horizontal="center"/>
    </xf>
    <xf numFmtId="4" fontId="86" fillId="2" borderId="25" xfId="0" applyNumberFormat="1" applyFont="1" applyFill="1" applyBorder="1" applyAlignment="1">
      <alignment horizontal="right"/>
    </xf>
    <xf numFmtId="4" fontId="86" fillId="2" borderId="24" xfId="0" applyNumberFormat="1" applyFont="1" applyFill="1" applyBorder="1" applyAlignment="1">
      <alignment horizontal="right"/>
    </xf>
    <xf numFmtId="4" fontId="86" fillId="2" borderId="39" xfId="0" applyNumberFormat="1" applyFont="1" applyFill="1" applyBorder="1" applyAlignment="1">
      <alignment horizontal="right"/>
    </xf>
    <xf numFmtId="0" fontId="86" fillId="2" borderId="40" xfId="0" applyNumberFormat="1" applyFont="1" applyFill="1" applyBorder="1" applyAlignment="1">
      <alignment horizontal="center"/>
    </xf>
    <xf numFmtId="0" fontId="86" fillId="2" borderId="40" xfId="0" applyNumberFormat="1" applyFont="1" applyFill="1" applyBorder="1" applyAlignment="1">
      <alignment horizontal="right"/>
    </xf>
    <xf numFmtId="0" fontId="86" fillId="2" borderId="40" xfId="0" applyNumberFormat="1" applyFont="1" applyFill="1" applyBorder="1" applyAlignment="1"/>
    <xf numFmtId="49" fontId="86" fillId="2" borderId="42" xfId="0" applyNumberFormat="1" applyFont="1" applyFill="1" applyBorder="1" applyAlignment="1">
      <alignment horizontal="center"/>
    </xf>
    <xf numFmtId="4" fontId="86" fillId="2" borderId="43" xfId="0" applyNumberFormat="1" applyFont="1" applyFill="1" applyBorder="1" applyAlignment="1">
      <alignment horizontal="right"/>
    </xf>
    <xf numFmtId="4" fontId="86" fillId="2" borderId="44" xfId="0" applyNumberFormat="1" applyFont="1" applyFill="1" applyBorder="1" applyAlignment="1">
      <alignment horizontal="right"/>
    </xf>
    <xf numFmtId="49" fontId="87" fillId="0" borderId="45" xfId="0" applyNumberFormat="1" applyFont="1" applyBorder="1" applyAlignment="1" applyProtection="1">
      <alignment horizontal="left" wrapText="1"/>
    </xf>
    <xf numFmtId="49" fontId="88" fillId="0" borderId="23" xfId="0" applyNumberFormat="1" applyFont="1" applyBorder="1" applyAlignment="1" applyProtection="1">
      <alignment horizontal="center" wrapText="1"/>
    </xf>
    <xf numFmtId="49" fontId="88" fillId="0" borderId="25" xfId="0" applyNumberFormat="1" applyFont="1" applyBorder="1" applyAlignment="1" applyProtection="1">
      <alignment horizontal="center" wrapText="1"/>
    </xf>
    <xf numFmtId="4" fontId="88" fillId="0" borderId="25" xfId="0" applyNumberFormat="1" applyFont="1" applyBorder="1" applyAlignment="1" applyProtection="1">
      <alignment horizontal="center"/>
    </xf>
    <xf numFmtId="4" fontId="88" fillId="0" borderId="25" xfId="0" applyNumberFormat="1" applyFont="1" applyBorder="1" applyAlignment="1" applyProtection="1">
      <alignment horizontal="right"/>
    </xf>
    <xf numFmtId="4" fontId="88" fillId="0" borderId="39" xfId="0" applyNumberFormat="1" applyFont="1" applyBorder="1" applyAlignment="1" applyProtection="1">
      <alignment horizontal="right"/>
    </xf>
    <xf numFmtId="0" fontId="89" fillId="0" borderId="46" xfId="0" applyFont="1" applyBorder="1" applyAlignment="1" applyProtection="1">
      <alignment horizontal="left"/>
    </xf>
    <xf numFmtId="0" fontId="90" fillId="0" borderId="28" xfId="0" applyFont="1" applyBorder="1" applyAlignment="1" applyProtection="1">
      <alignment horizontal="center"/>
    </xf>
    <xf numFmtId="0" fontId="90" fillId="0" borderId="30" xfId="0" applyFont="1" applyBorder="1" applyAlignment="1" applyProtection="1">
      <alignment horizontal="center"/>
    </xf>
    <xf numFmtId="49" fontId="90" fillId="0" borderId="30" xfId="0" applyNumberFormat="1" applyFont="1" applyBorder="1" applyAlignment="1" applyProtection="1">
      <alignment horizontal="center"/>
    </xf>
    <xf numFmtId="49" fontId="90" fillId="0" borderId="31" xfId="0" applyNumberFormat="1" applyFont="1" applyBorder="1" applyAlignment="1" applyProtection="1">
      <alignment horizontal="center"/>
    </xf>
    <xf numFmtId="49" fontId="87" fillId="0" borderId="32" xfId="0" applyNumberFormat="1" applyFont="1" applyBorder="1" applyAlignment="1" applyProtection="1">
      <alignment horizontal="left" wrapText="1"/>
    </xf>
    <xf numFmtId="49" fontId="88" fillId="0" borderId="15" xfId="0" applyNumberFormat="1" applyFont="1" applyBorder="1" applyAlignment="1" applyProtection="1">
      <alignment horizontal="center" wrapText="1"/>
    </xf>
    <xf numFmtId="49" fontId="88" fillId="0" borderId="16" xfId="0" applyNumberFormat="1" applyFont="1" applyBorder="1" applyAlignment="1" applyProtection="1">
      <alignment horizontal="center" wrapText="1"/>
    </xf>
    <xf numFmtId="4" fontId="88" fillId="0" borderId="16" xfId="0" applyNumberFormat="1" applyFont="1" applyBorder="1" applyAlignment="1" applyProtection="1">
      <alignment horizontal="center"/>
    </xf>
    <xf numFmtId="4" fontId="88" fillId="0" borderId="17" xfId="0" applyNumberFormat="1" applyFont="1" applyBorder="1" applyAlignment="1" applyProtection="1">
      <alignment horizontal="center"/>
    </xf>
    <xf numFmtId="49" fontId="89" fillId="0" borderId="22" xfId="0" applyNumberFormat="1" applyFont="1" applyBorder="1" applyAlignment="1" applyProtection="1">
      <alignment horizontal="left" wrapText="1"/>
    </xf>
    <xf numFmtId="49" fontId="90" fillId="0" borderId="23" xfId="0" applyNumberFormat="1" applyFont="1" applyBorder="1" applyAlignment="1" applyProtection="1">
      <alignment horizontal="center" wrapText="1"/>
    </xf>
    <xf numFmtId="49" fontId="90" fillId="0" borderId="25" xfId="0" applyNumberFormat="1" applyFont="1" applyBorder="1" applyAlignment="1" applyProtection="1">
      <alignment horizontal="center" wrapText="1"/>
    </xf>
    <xf numFmtId="4" fontId="90" fillId="0" borderId="25" xfId="0" applyNumberFormat="1" applyFont="1" applyBorder="1" applyAlignment="1" applyProtection="1">
      <alignment horizontal="right"/>
    </xf>
    <xf numFmtId="4" fontId="90" fillId="0" borderId="39" xfId="0" applyNumberFormat="1" applyFont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91" fillId="0" borderId="1" xfId="0" applyFont="1" applyBorder="1"/>
    <xf numFmtId="0" fontId="92" fillId="0" borderId="1" xfId="0" applyFont="1" applyBorder="1" applyAlignment="1">
      <alignment wrapText="1"/>
    </xf>
    <xf numFmtId="0" fontId="92" fillId="0" borderId="1" xfId="0" applyFont="1" applyBorder="1"/>
    <xf numFmtId="0" fontId="92" fillId="0" borderId="6" xfId="0" applyFont="1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7" fillId="2" borderId="36" xfId="0" applyNumberFormat="1" applyFont="1" applyFill="1" applyBorder="1" applyAlignment="1">
      <alignment horizontal="center" vertical="center" wrapText="1"/>
    </xf>
    <xf numFmtId="0" fontId="60" fillId="2" borderId="37" xfId="0" applyNumberFormat="1" applyFont="1" applyFill="1" applyBorder="1" applyAlignment="1">
      <alignment horizontal="center" vertical="center" wrapText="1"/>
    </xf>
    <xf numFmtId="0" fontId="56" fillId="2" borderId="9" xfId="0" applyNumberFormat="1" applyFont="1" applyFill="1" applyBorder="1" applyAlignment="1">
      <alignment horizontal="center" vertical="center"/>
    </xf>
    <xf numFmtId="0" fontId="59" fillId="2" borderId="12" xfId="0" applyNumberFormat="1" applyFont="1" applyFill="1" applyBorder="1" applyAlignment="1">
      <alignment horizontal="center" vertical="center"/>
    </xf>
    <xf numFmtId="0" fontId="65" fillId="2" borderId="15" xfId="0" applyNumberFormat="1" applyFont="1" applyFill="1" applyBorder="1" applyAlignment="1">
      <alignment horizontal="center" vertical="center"/>
    </xf>
    <xf numFmtId="49" fontId="58" fillId="2" borderId="10" xfId="0" applyNumberFormat="1" applyFont="1" applyFill="1" applyBorder="1" applyAlignment="1">
      <alignment horizontal="center" vertical="center"/>
    </xf>
    <xf numFmtId="49" fontId="61" fillId="2" borderId="13" xfId="0" applyNumberFormat="1" applyFont="1" applyFill="1" applyBorder="1" applyAlignment="1">
      <alignment horizontal="center" vertical="center"/>
    </xf>
    <xf numFmtId="0" fontId="92" fillId="0" borderId="1" xfId="0" applyFont="1" applyBorder="1" applyAlignment="1">
      <alignment horizontal="left" wrapText="1"/>
    </xf>
    <xf numFmtId="49" fontId="80" fillId="2" borderId="1" xfId="0" applyNumberFormat="1" applyFont="1" applyFill="1" applyBorder="1" applyAlignment="1">
      <alignment horizontal="right"/>
    </xf>
    <xf numFmtId="0" fontId="83" fillId="2" borderId="3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showGridLines="0" workbookViewId="0">
      <selection activeCell="F20" sqref="F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85546875" customWidth="1"/>
    <col min="6" max="6" width="21.85546875" customWidth="1"/>
  </cols>
  <sheetData>
    <row r="1" spans="1:6" ht="15">
      <c r="A1" s="113"/>
      <c r="B1" s="113"/>
      <c r="C1" s="113"/>
      <c r="D1" s="113"/>
      <c r="E1" s="1"/>
      <c r="F1" s="2"/>
    </row>
    <row r="2" spans="1:6" ht="15">
      <c r="A2" s="113" t="s">
        <v>1</v>
      </c>
      <c r="B2" s="113"/>
      <c r="C2" s="113"/>
      <c r="D2" s="11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4" t="s">
        <v>449</v>
      </c>
      <c r="B4" s="115"/>
      <c r="C4" s="115"/>
      <c r="D4" s="115"/>
      <c r="E4" s="8" t="s">
        <v>5</v>
      </c>
      <c r="F4" s="9">
        <v>45870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6" t="s">
        <v>13</v>
      </c>
      <c r="C6" s="117"/>
      <c r="D6" s="117"/>
      <c r="E6" s="8" t="s">
        <v>9</v>
      </c>
      <c r="F6" s="11" t="s">
        <v>18</v>
      </c>
    </row>
    <row r="7" spans="1:6" ht="15">
      <c r="A7" s="12" t="s">
        <v>10</v>
      </c>
      <c r="B7" s="118" t="s">
        <v>14</v>
      </c>
      <c r="C7" s="118"/>
      <c r="D7" s="118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5" t="s">
        <v>20</v>
      </c>
      <c r="B10" s="125"/>
      <c r="C10" s="125"/>
      <c r="D10" s="125"/>
      <c r="E10" s="18"/>
      <c r="F10" s="19"/>
    </row>
    <row r="11" spans="1:6" ht="4.1500000000000004" customHeight="1">
      <c r="A11" s="129" t="s">
        <v>21</v>
      </c>
      <c r="B11" s="126" t="s">
        <v>22</v>
      </c>
      <c r="C11" s="126" t="s">
        <v>23</v>
      </c>
      <c r="D11" s="122" t="s">
        <v>24</v>
      </c>
      <c r="E11" s="122" t="s">
        <v>25</v>
      </c>
      <c r="F11" s="119" t="s">
        <v>26</v>
      </c>
    </row>
    <row r="12" spans="1:6" ht="3.6" customHeight="1">
      <c r="A12" s="130"/>
      <c r="B12" s="127"/>
      <c r="C12" s="127"/>
      <c r="D12" s="123"/>
      <c r="E12" s="123"/>
      <c r="F12" s="120"/>
    </row>
    <row r="13" spans="1:6" ht="3" customHeight="1">
      <c r="A13" s="130"/>
      <c r="B13" s="127"/>
      <c r="C13" s="127"/>
      <c r="D13" s="123"/>
      <c r="E13" s="123"/>
      <c r="F13" s="120"/>
    </row>
    <row r="14" spans="1:6" ht="3" customHeight="1">
      <c r="A14" s="130"/>
      <c r="B14" s="127"/>
      <c r="C14" s="127"/>
      <c r="D14" s="123"/>
      <c r="E14" s="123"/>
      <c r="F14" s="120"/>
    </row>
    <row r="15" spans="1:6" ht="3" customHeight="1">
      <c r="A15" s="130"/>
      <c r="B15" s="127"/>
      <c r="C15" s="127"/>
      <c r="D15" s="123"/>
      <c r="E15" s="123"/>
      <c r="F15" s="120"/>
    </row>
    <row r="16" spans="1:6" ht="3" customHeight="1">
      <c r="A16" s="130"/>
      <c r="B16" s="127"/>
      <c r="C16" s="127"/>
      <c r="D16" s="123"/>
      <c r="E16" s="123"/>
      <c r="F16" s="120"/>
    </row>
    <row r="17" spans="1:6" ht="23.45" customHeight="1">
      <c r="A17" s="131"/>
      <c r="B17" s="128"/>
      <c r="C17" s="128"/>
      <c r="D17" s="124"/>
      <c r="E17" s="124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8">
      <c r="A19" s="26" t="s">
        <v>30</v>
      </c>
      <c r="B19" s="27" t="s">
        <v>31</v>
      </c>
      <c r="C19" s="59" t="s">
        <v>32</v>
      </c>
      <c r="D19" s="60">
        <v>20046700</v>
      </c>
      <c r="E19" s="61">
        <f>E21+E54</f>
        <v>12703569.83</v>
      </c>
      <c r="F19" s="60">
        <f>IF(OR(D19="-",IF(E19="-",0,E19)&gt;=IF(D19="-",0,D19)),"-",IF(D19="-",0,D19)-IF(E19="-",0,E19))</f>
        <v>7343130.1699999999</v>
      </c>
    </row>
    <row r="20" spans="1:6" ht="18">
      <c r="A20" s="28" t="s">
        <v>33</v>
      </c>
      <c r="B20" s="29"/>
      <c r="C20" s="62"/>
      <c r="D20" s="63"/>
      <c r="E20" s="63"/>
      <c r="F20" s="64"/>
    </row>
    <row r="21" spans="1:6" ht="18">
      <c r="A21" s="30" t="s">
        <v>34</v>
      </c>
      <c r="B21" s="31" t="s">
        <v>31</v>
      </c>
      <c r="C21" s="65" t="s">
        <v>35</v>
      </c>
      <c r="D21" s="66">
        <v>7375800</v>
      </c>
      <c r="E21" s="66">
        <f>E22+E37+E41+E50</f>
        <v>3165789.91</v>
      </c>
      <c r="F21" s="67">
        <f t="shared" ref="F21:F53" si="0">IF(OR(D21="-",IF(E21="-",0,E21)&gt;=IF(D21="-",0,D21)),"-",IF(D21="-",0,D21)-IF(E21="-",0,E21))</f>
        <v>4210010.09</v>
      </c>
    </row>
    <row r="22" spans="1:6" ht="16.5" customHeight="1">
      <c r="A22" s="30" t="s">
        <v>36</v>
      </c>
      <c r="B22" s="31" t="s">
        <v>31</v>
      </c>
      <c r="C22" s="65" t="s">
        <v>37</v>
      </c>
      <c r="D22" s="66">
        <v>1520300</v>
      </c>
      <c r="E22" s="66">
        <f>E26</f>
        <v>1071648.7800000003</v>
      </c>
      <c r="F22" s="67">
        <f t="shared" si="0"/>
        <v>448651.21999999974</v>
      </c>
    </row>
    <row r="23" spans="1:6" ht="18" hidden="1">
      <c r="A23" s="143" t="s">
        <v>38</v>
      </c>
      <c r="B23" s="31" t="s">
        <v>31</v>
      </c>
      <c r="C23" s="65" t="s">
        <v>39</v>
      </c>
      <c r="D23" s="66" t="s">
        <v>40</v>
      </c>
      <c r="E23" s="66" t="s">
        <v>40</v>
      </c>
      <c r="F23" s="67" t="str">
        <f t="shared" si="0"/>
        <v>-</v>
      </c>
    </row>
    <row r="24" spans="1:6" ht="18.75" hidden="1" customHeight="1">
      <c r="A24" s="143" t="s">
        <v>41</v>
      </c>
      <c r="B24" s="31" t="s">
        <v>31</v>
      </c>
      <c r="C24" s="65" t="s">
        <v>42</v>
      </c>
      <c r="D24" s="66" t="s">
        <v>40</v>
      </c>
      <c r="E24" s="66" t="s">
        <v>40</v>
      </c>
      <c r="F24" s="67" t="str">
        <f t="shared" si="0"/>
        <v>-</v>
      </c>
    </row>
    <row r="25" spans="1:6" ht="18" hidden="1">
      <c r="A25" s="143" t="s">
        <v>43</v>
      </c>
      <c r="B25" s="31" t="s">
        <v>31</v>
      </c>
      <c r="C25" s="65" t="s">
        <v>44</v>
      </c>
      <c r="D25" s="66" t="s">
        <v>40</v>
      </c>
      <c r="E25" s="66" t="s">
        <v>40</v>
      </c>
      <c r="F25" s="67" t="str">
        <f t="shared" si="0"/>
        <v>-</v>
      </c>
    </row>
    <row r="26" spans="1:6" ht="18">
      <c r="A26" s="30" t="s">
        <v>45</v>
      </c>
      <c r="B26" s="31" t="s">
        <v>31</v>
      </c>
      <c r="C26" s="65" t="s">
        <v>46</v>
      </c>
      <c r="D26" s="66">
        <v>1520300</v>
      </c>
      <c r="E26" s="66">
        <f>E27+E29+E32+E35+E36</f>
        <v>1071648.7800000003</v>
      </c>
      <c r="F26" s="67">
        <f t="shared" si="0"/>
        <v>448651.21999999974</v>
      </c>
    </row>
    <row r="27" spans="1:6" ht="200.25" customHeight="1">
      <c r="A27" s="32" t="s">
        <v>47</v>
      </c>
      <c r="B27" s="31" t="s">
        <v>31</v>
      </c>
      <c r="C27" s="65" t="s">
        <v>48</v>
      </c>
      <c r="D27" s="66">
        <v>1520300</v>
      </c>
      <c r="E27" s="66">
        <f>E28</f>
        <v>925204.06</v>
      </c>
      <c r="F27" s="67">
        <f t="shared" si="0"/>
        <v>595095.93999999994</v>
      </c>
    </row>
    <row r="28" spans="1:6" ht="96.75" customHeight="1">
      <c r="A28" s="32" t="s">
        <v>49</v>
      </c>
      <c r="B28" s="31" t="s">
        <v>31</v>
      </c>
      <c r="C28" s="65" t="s">
        <v>50</v>
      </c>
      <c r="D28" s="66" t="s">
        <v>40</v>
      </c>
      <c r="E28" s="66">
        <v>925204.06</v>
      </c>
      <c r="F28" s="67" t="str">
        <f t="shared" si="0"/>
        <v>-</v>
      </c>
    </row>
    <row r="29" spans="1:6" ht="51.75" customHeight="1">
      <c r="A29" s="30" t="s">
        <v>51</v>
      </c>
      <c r="B29" s="31" t="s">
        <v>31</v>
      </c>
      <c r="C29" s="65" t="s">
        <v>52</v>
      </c>
      <c r="D29" s="66" t="s">
        <v>40</v>
      </c>
      <c r="E29" s="66">
        <f>E30+E31</f>
        <v>11579.18</v>
      </c>
      <c r="F29" s="67" t="str">
        <f t="shared" si="0"/>
        <v>-</v>
      </c>
    </row>
    <row r="30" spans="1:6" ht="74.25" customHeight="1">
      <c r="A30" s="30" t="s">
        <v>53</v>
      </c>
      <c r="B30" s="31" t="s">
        <v>31</v>
      </c>
      <c r="C30" s="65" t="s">
        <v>54</v>
      </c>
      <c r="D30" s="66" t="s">
        <v>40</v>
      </c>
      <c r="E30" s="66">
        <v>11484.99</v>
      </c>
      <c r="F30" s="67" t="str">
        <f t="shared" si="0"/>
        <v>-</v>
      </c>
    </row>
    <row r="31" spans="1:6" ht="71.25" customHeight="1">
      <c r="A31" s="30" t="s">
        <v>55</v>
      </c>
      <c r="B31" s="31" t="s">
        <v>31</v>
      </c>
      <c r="C31" s="65" t="s">
        <v>56</v>
      </c>
      <c r="D31" s="66" t="s">
        <v>40</v>
      </c>
      <c r="E31" s="66">
        <v>94.19</v>
      </c>
      <c r="F31" s="67" t="str">
        <f t="shared" si="0"/>
        <v>-</v>
      </c>
    </row>
    <row r="32" spans="1:6" ht="26.25" customHeight="1">
      <c r="A32" s="143" t="s">
        <v>38</v>
      </c>
      <c r="B32" s="142" t="s">
        <v>31</v>
      </c>
      <c r="C32" s="65" t="s">
        <v>39</v>
      </c>
      <c r="D32" s="66" t="s">
        <v>40</v>
      </c>
      <c r="E32" s="66">
        <f>E33</f>
        <v>19950.54</v>
      </c>
      <c r="F32" s="67" t="s">
        <v>40</v>
      </c>
    </row>
    <row r="33" spans="1:6" ht="30.75" customHeight="1">
      <c r="A33" s="143" t="s">
        <v>41</v>
      </c>
      <c r="B33" s="142" t="s">
        <v>31</v>
      </c>
      <c r="C33" s="65" t="s">
        <v>42</v>
      </c>
      <c r="D33" s="66" t="s">
        <v>40</v>
      </c>
      <c r="E33" s="66">
        <f>E34</f>
        <v>19950.54</v>
      </c>
      <c r="F33" s="67" t="s">
        <v>40</v>
      </c>
    </row>
    <row r="34" spans="1:6" ht="28.5" customHeight="1">
      <c r="A34" s="143" t="s">
        <v>43</v>
      </c>
      <c r="B34" s="142" t="s">
        <v>31</v>
      </c>
      <c r="C34" s="65" t="s">
        <v>44</v>
      </c>
      <c r="D34" s="66" t="s">
        <v>40</v>
      </c>
      <c r="E34" s="66">
        <v>19950.54</v>
      </c>
      <c r="F34" s="67" t="s">
        <v>40</v>
      </c>
    </row>
    <row r="35" spans="1:6" ht="56.45" customHeight="1">
      <c r="A35" s="143" t="s">
        <v>450</v>
      </c>
      <c r="B35" s="142" t="s">
        <v>31</v>
      </c>
      <c r="C35" s="65" t="s">
        <v>91</v>
      </c>
      <c r="D35" s="66" t="s">
        <v>40</v>
      </c>
      <c r="E35" s="66">
        <v>18720</v>
      </c>
      <c r="F35" s="67" t="s">
        <v>40</v>
      </c>
    </row>
    <row r="36" spans="1:6" ht="18">
      <c r="A36" s="143" t="s">
        <v>57</v>
      </c>
      <c r="B36" s="31" t="s">
        <v>31</v>
      </c>
      <c r="C36" s="65" t="s">
        <v>58</v>
      </c>
      <c r="D36" s="66" t="s">
        <v>40</v>
      </c>
      <c r="E36" s="66">
        <v>96195</v>
      </c>
      <c r="F36" s="67" t="str">
        <f t="shared" si="0"/>
        <v>-</v>
      </c>
    </row>
    <row r="37" spans="1:6" ht="18">
      <c r="A37" s="30" t="s">
        <v>59</v>
      </c>
      <c r="B37" s="31" t="s">
        <v>31</v>
      </c>
      <c r="C37" s="65" t="s">
        <v>60</v>
      </c>
      <c r="D37" s="66">
        <v>442700</v>
      </c>
      <c r="E37" s="66">
        <f>E38</f>
        <v>80402</v>
      </c>
      <c r="F37" s="67">
        <f>IF(OR(D37="-",IF(E37="-",0,E37)&gt;=IF(D37="-",0,D37)),"-",IF(D37="-",0,D37)-IF(E37="-",0,E37))</f>
        <v>362298</v>
      </c>
    </row>
    <row r="38" spans="1:6" ht="18">
      <c r="A38" s="30" t="s">
        <v>61</v>
      </c>
      <c r="B38" s="31" t="s">
        <v>31</v>
      </c>
      <c r="C38" s="65" t="s">
        <v>62</v>
      </c>
      <c r="D38" s="66">
        <v>442700</v>
      </c>
      <c r="E38" s="66">
        <f>E39</f>
        <v>80402</v>
      </c>
      <c r="F38" s="67">
        <f t="shared" si="0"/>
        <v>362298</v>
      </c>
    </row>
    <row r="39" spans="1:6" ht="18">
      <c r="A39" s="30" t="s">
        <v>61</v>
      </c>
      <c r="B39" s="31" t="s">
        <v>31</v>
      </c>
      <c r="C39" s="65" t="s">
        <v>63</v>
      </c>
      <c r="D39" s="66">
        <v>442700</v>
      </c>
      <c r="E39" s="66">
        <f>E40</f>
        <v>80402</v>
      </c>
      <c r="F39" s="67">
        <f t="shared" si="0"/>
        <v>362298</v>
      </c>
    </row>
    <row r="40" spans="1:6" ht="37.700000000000003" customHeight="1">
      <c r="A40" s="30" t="s">
        <v>64</v>
      </c>
      <c r="B40" s="31" t="s">
        <v>31</v>
      </c>
      <c r="C40" s="65" t="s">
        <v>65</v>
      </c>
      <c r="D40" s="66" t="s">
        <v>40</v>
      </c>
      <c r="E40" s="66">
        <v>80402</v>
      </c>
      <c r="F40" s="67" t="str">
        <f t="shared" si="0"/>
        <v>-</v>
      </c>
    </row>
    <row r="41" spans="1:6" ht="18">
      <c r="A41" s="30" t="s">
        <v>66</v>
      </c>
      <c r="B41" s="31" t="s">
        <v>31</v>
      </c>
      <c r="C41" s="65" t="s">
        <v>67</v>
      </c>
      <c r="D41" s="66">
        <v>5411700</v>
      </c>
      <c r="E41" s="66">
        <f>E42+E45</f>
        <v>2013139.1300000001</v>
      </c>
      <c r="F41" s="67">
        <f>IF(OR(D41="-",IF(E41="-",0,E41)&gt;=IF(D41="-",0,D41)),"-",IF(D41="-",0,D41)-IF(E41="-",0,E41))</f>
        <v>3398560.87</v>
      </c>
    </row>
    <row r="42" spans="1:6" ht="18">
      <c r="A42" s="30" t="s">
        <v>68</v>
      </c>
      <c r="B42" s="31" t="s">
        <v>31</v>
      </c>
      <c r="C42" s="65" t="s">
        <v>69</v>
      </c>
      <c r="D42" s="66">
        <v>438000</v>
      </c>
      <c r="E42" s="66">
        <f>E43</f>
        <v>58445.599999999999</v>
      </c>
      <c r="F42" s="67">
        <f>IF(OR(D42="-",IF(E42="-",0,E42)&gt;=IF(D42="-",0,D42)),"-",IF(D42="-",0,D42)-IF(E42="-",0,E42))</f>
        <v>379554.4</v>
      </c>
    </row>
    <row r="43" spans="1:6" ht="28.15" customHeight="1">
      <c r="A43" s="30" t="s">
        <v>70</v>
      </c>
      <c r="B43" s="31" t="s">
        <v>31</v>
      </c>
      <c r="C43" s="65" t="s">
        <v>71</v>
      </c>
      <c r="D43" s="66">
        <v>438000</v>
      </c>
      <c r="E43" s="66">
        <f>E44</f>
        <v>58445.599999999999</v>
      </c>
      <c r="F43" s="67">
        <f>IF(OR(D43="-",IF(E43="-",0,E43)&gt;=IF(D43="-",0,D43)),"-",IF(D43="-",0,D43)-IF(E43="-",0,E43))</f>
        <v>379554.4</v>
      </c>
    </row>
    <row r="44" spans="1:6" ht="56.45" customHeight="1">
      <c r="A44" s="30" t="s">
        <v>72</v>
      </c>
      <c r="B44" s="31" t="s">
        <v>31</v>
      </c>
      <c r="C44" s="65" t="s">
        <v>73</v>
      </c>
      <c r="D44" s="66" t="s">
        <v>40</v>
      </c>
      <c r="E44" s="66">
        <v>58445.599999999999</v>
      </c>
      <c r="F44" s="67" t="str">
        <f t="shared" si="0"/>
        <v>-</v>
      </c>
    </row>
    <row r="45" spans="1:6" ht="18">
      <c r="A45" s="30" t="s">
        <v>74</v>
      </c>
      <c r="B45" s="31" t="s">
        <v>31</v>
      </c>
      <c r="C45" s="65" t="s">
        <v>75</v>
      </c>
      <c r="D45" s="66">
        <v>4973700</v>
      </c>
      <c r="E45" s="66">
        <f>E46+E48</f>
        <v>1954693.53</v>
      </c>
      <c r="F45" s="67">
        <f>IF(OR(D45="-",IF(E45="-",0,E45)&gt;=IF(D45="-",0,D45)),"-",IF(D45="-",0,D45)-IF(E45="-",0,E45))</f>
        <v>3019006.4699999997</v>
      </c>
    </row>
    <row r="46" spans="1:6" ht="18">
      <c r="A46" s="30" t="s">
        <v>76</v>
      </c>
      <c r="B46" s="31" t="s">
        <v>31</v>
      </c>
      <c r="C46" s="65" t="s">
        <v>77</v>
      </c>
      <c r="D46" s="66">
        <v>3624700</v>
      </c>
      <c r="E46" s="66">
        <f>E47</f>
        <v>1871635.02</v>
      </c>
      <c r="F46" s="67">
        <f>IF(OR(D46="-",IF(E46="-",0,E46)&gt;=IF(D46="-",0,D46)),"-",IF(D46="-",0,D46)-IF(E46="-",0,E46))</f>
        <v>1753064.98</v>
      </c>
    </row>
    <row r="47" spans="1:6" ht="28.15" customHeight="1">
      <c r="A47" s="30" t="s">
        <v>78</v>
      </c>
      <c r="B47" s="31" t="s">
        <v>31</v>
      </c>
      <c r="C47" s="65" t="s">
        <v>79</v>
      </c>
      <c r="D47" s="66">
        <v>3624700</v>
      </c>
      <c r="E47" s="66">
        <v>1871635.02</v>
      </c>
      <c r="F47" s="67">
        <f>IF(OR(D47="-",IF(E47="-",0,E47)&gt;=IF(D47="-",0,D47)),"-",IF(D47="-",0,D47)-IF(E47="-",0,E47))</f>
        <v>1753064.98</v>
      </c>
    </row>
    <row r="48" spans="1:6" ht="18">
      <c r="A48" s="30" t="s">
        <v>80</v>
      </c>
      <c r="B48" s="31" t="s">
        <v>31</v>
      </c>
      <c r="C48" s="65" t="s">
        <v>81</v>
      </c>
      <c r="D48" s="66">
        <v>1349000</v>
      </c>
      <c r="E48" s="66">
        <f>E49</f>
        <v>83058.509999999995</v>
      </c>
      <c r="F48" s="67">
        <f>IF(OR(D48="-",IF(E48="-",0,E48)&gt;=IF(D48="-",0,D48)),"-",IF(D48="-",0,D48)-IF(E48="-",0,E48))</f>
        <v>1265941.49</v>
      </c>
    </row>
    <row r="49" spans="1:6" ht="28.15" customHeight="1">
      <c r="A49" s="30" t="s">
        <v>82</v>
      </c>
      <c r="B49" s="31" t="s">
        <v>31</v>
      </c>
      <c r="C49" s="65" t="s">
        <v>83</v>
      </c>
      <c r="D49" s="66">
        <v>1349000</v>
      </c>
      <c r="E49" s="66">
        <v>83058.509999999995</v>
      </c>
      <c r="F49" s="67">
        <f>IF(OR(D49="-",IF(E49="-",0,E49)&gt;=IF(D49="-",0,D49)),"-",IF(D49="-",0,D49)-IF(E49="-",0,E49))</f>
        <v>1265941.49</v>
      </c>
    </row>
    <row r="50" spans="1:6" ht="18">
      <c r="A50" s="30" t="s">
        <v>84</v>
      </c>
      <c r="B50" s="31" t="s">
        <v>31</v>
      </c>
      <c r="C50" s="65" t="s">
        <v>85</v>
      </c>
      <c r="D50" s="66">
        <v>1100</v>
      </c>
      <c r="E50" s="66">
        <v>600</v>
      </c>
      <c r="F50" s="67">
        <f>IF(OR(D50="-",IF(E50="-",0,E50)&gt;=IF(D50="-",0,D50)),"-",IF(D50="-",0,D50)-IF(E50="-",0,E50))</f>
        <v>500</v>
      </c>
    </row>
    <row r="51" spans="1:6" ht="28.15" customHeight="1">
      <c r="A51" s="30" t="s">
        <v>86</v>
      </c>
      <c r="B51" s="31" t="s">
        <v>31</v>
      </c>
      <c r="C51" s="65" t="s">
        <v>87</v>
      </c>
      <c r="D51" s="66">
        <v>1100</v>
      </c>
      <c r="E51" s="66">
        <v>600</v>
      </c>
      <c r="F51" s="67">
        <f t="shared" si="0"/>
        <v>500</v>
      </c>
    </row>
    <row r="52" spans="1:6" ht="35.25" customHeight="1">
      <c r="A52" s="30" t="s">
        <v>88</v>
      </c>
      <c r="B52" s="31" t="s">
        <v>31</v>
      </c>
      <c r="C52" s="65" t="s">
        <v>89</v>
      </c>
      <c r="D52" s="66">
        <v>1100</v>
      </c>
      <c r="E52" s="66">
        <v>600</v>
      </c>
      <c r="F52" s="67">
        <f>IF(OR(D52="-",IF(E52="-",0,E52)&gt;=IF(D52="-",0,D52)),"-",IF(D52="-",0,D52)-IF(E52="-",0,E52))</f>
        <v>500</v>
      </c>
    </row>
    <row r="53" spans="1:6" ht="49.5" hidden="1" customHeight="1">
      <c r="A53" s="30" t="s">
        <v>90</v>
      </c>
      <c r="B53" s="31" t="s">
        <v>31</v>
      </c>
      <c r="C53" s="65" t="s">
        <v>91</v>
      </c>
      <c r="D53" s="66" t="s">
        <v>40</v>
      </c>
      <c r="E53" s="66">
        <v>0</v>
      </c>
      <c r="F53" s="67" t="str">
        <f t="shared" si="0"/>
        <v>-</v>
      </c>
    </row>
    <row r="54" spans="1:6" ht="18">
      <c r="A54" s="30" t="s">
        <v>92</v>
      </c>
      <c r="B54" s="31" t="s">
        <v>31</v>
      </c>
      <c r="C54" s="65" t="s">
        <v>93</v>
      </c>
      <c r="D54" s="66">
        <f>D55+D70</f>
        <v>12670900</v>
      </c>
      <c r="E54" s="66">
        <f>E55+E70</f>
        <v>9537779.9199999999</v>
      </c>
      <c r="F54" s="67">
        <f>IF(OR(D54="-",IF(E54="-",0,E54)&gt;=IF(D54="-",0,D54)),"-",IF(D54="-",0,D54)-IF(E54="-",0,E54))</f>
        <v>3133120.08</v>
      </c>
    </row>
    <row r="55" spans="1:6" ht="28.15" customHeight="1">
      <c r="A55" s="30" t="s">
        <v>94</v>
      </c>
      <c r="B55" s="31" t="s">
        <v>31</v>
      </c>
      <c r="C55" s="65" t="s">
        <v>95</v>
      </c>
      <c r="D55" s="66">
        <f>D56+D60+D65</f>
        <v>12662800</v>
      </c>
      <c r="E55" s="66">
        <f>E56+E60+E65</f>
        <v>9529679.9199999999</v>
      </c>
      <c r="F55" s="67">
        <f>IF(OR(D55="-",IF(E55="-",0,E55)&gt;=IF(D55="-",0,D55)),"-",IF(D55="-",0,D55)-IF(E55="-",0,E55))</f>
        <v>3133120.08</v>
      </c>
    </row>
    <row r="56" spans="1:6" ht="18.75" customHeight="1">
      <c r="A56" s="30" t="s">
        <v>96</v>
      </c>
      <c r="B56" s="31" t="s">
        <v>31</v>
      </c>
      <c r="C56" s="65" t="s">
        <v>97</v>
      </c>
      <c r="D56" s="66">
        <f>D57+D59</f>
        <v>7431300</v>
      </c>
      <c r="E56" s="66">
        <f>E57+E59</f>
        <v>4645383.3099999996</v>
      </c>
      <c r="F56" s="67">
        <f>IF(OR(D56="-",IF(E56="-",0,E56)&gt;=IF(D56="-",0,D56)),"-",IF(D56="-",0,D56)-IF(E56="-",0,E56))</f>
        <v>2785916.6900000004</v>
      </c>
    </row>
    <row r="57" spans="1:6" ht="18.75" customHeight="1">
      <c r="A57" s="30" t="s">
        <v>98</v>
      </c>
      <c r="B57" s="31" t="s">
        <v>31</v>
      </c>
      <c r="C57" s="65" t="s">
        <v>99</v>
      </c>
      <c r="D57" s="66">
        <v>668900</v>
      </c>
      <c r="E57" s="66">
        <f>E58</f>
        <v>390150</v>
      </c>
      <c r="F57" s="67">
        <f>IF(OR(D57="-",IF(E57="-",0,E57)&gt;=IF(D57="-",0,D57)),"-",IF(D57="-",0,D57)-IF(E57="-",0,E57))</f>
        <v>278750</v>
      </c>
    </row>
    <row r="58" spans="1:6" ht="18.75" customHeight="1">
      <c r="A58" s="30" t="s">
        <v>100</v>
      </c>
      <c r="B58" s="31" t="s">
        <v>31</v>
      </c>
      <c r="C58" s="65" t="s">
        <v>101</v>
      </c>
      <c r="D58" s="66">
        <v>668900</v>
      </c>
      <c r="E58" s="66">
        <v>390150</v>
      </c>
      <c r="F58" s="67">
        <f>IF(OR(D58="-",IF(E58="-",0,E58)&gt;=IF(D58="-",0,D58)),"-",IF(D58="-",0,D58)-IF(E58="-",0,E58))</f>
        <v>278750</v>
      </c>
    </row>
    <row r="59" spans="1:6" ht="18.75" customHeight="1">
      <c r="A59" s="30" t="s">
        <v>130</v>
      </c>
      <c r="B59" s="31" t="s">
        <v>31</v>
      </c>
      <c r="C59" s="65" t="s">
        <v>131</v>
      </c>
      <c r="D59" s="66">
        <v>6762400</v>
      </c>
      <c r="E59" s="66">
        <v>4255233.3099999996</v>
      </c>
      <c r="F59" s="67">
        <f>IF(OR(D59="-",IF(E59="-",0,E59)&gt;=IF(D59="-",0,D59)),"-",IF(D59="-",0,D59)-IF(E59="-",0,E59))</f>
        <v>2507166.6900000004</v>
      </c>
    </row>
    <row r="60" spans="1:6" ht="18.75" customHeight="1">
      <c r="A60" s="30" t="s">
        <v>102</v>
      </c>
      <c r="B60" s="31" t="s">
        <v>31</v>
      </c>
      <c r="C60" s="65" t="s">
        <v>103</v>
      </c>
      <c r="D60" s="66">
        <v>164500</v>
      </c>
      <c r="E60" s="66">
        <v>200</v>
      </c>
      <c r="F60" s="67">
        <f t="shared" ref="F60:F74" si="1">IF(OR(D60="-",IF(E60="-",0,E60)&gt;=IF(D60="-",0,D60)),"-",IF(D60="-",0,D60)-IF(E60="-",0,E60))</f>
        <v>164300</v>
      </c>
    </row>
    <row r="61" spans="1:6" ht="34.5" customHeight="1">
      <c r="A61" s="30" t="s">
        <v>104</v>
      </c>
      <c r="B61" s="31" t="s">
        <v>31</v>
      </c>
      <c r="C61" s="65" t="s">
        <v>105</v>
      </c>
      <c r="D61" s="66">
        <v>200</v>
      </c>
      <c r="E61" s="66">
        <v>200</v>
      </c>
      <c r="F61" s="67" t="str">
        <f t="shared" si="1"/>
        <v>-</v>
      </c>
    </row>
    <row r="62" spans="1:6" ht="28.15" customHeight="1">
      <c r="A62" s="30" t="s">
        <v>106</v>
      </c>
      <c r="B62" s="31" t="s">
        <v>31</v>
      </c>
      <c r="C62" s="65" t="s">
        <v>107</v>
      </c>
      <c r="D62" s="66">
        <v>200</v>
      </c>
      <c r="E62" s="66">
        <v>200</v>
      </c>
      <c r="F62" s="67" t="str">
        <f t="shared" si="1"/>
        <v>-</v>
      </c>
    </row>
    <row r="63" spans="1:6" ht="28.15" customHeight="1">
      <c r="A63" s="30" t="s">
        <v>108</v>
      </c>
      <c r="B63" s="31" t="s">
        <v>31</v>
      </c>
      <c r="C63" s="65" t="s">
        <v>109</v>
      </c>
      <c r="D63" s="66">
        <v>164300</v>
      </c>
      <c r="E63" s="66" t="s">
        <v>40</v>
      </c>
      <c r="F63" s="67">
        <f t="shared" si="1"/>
        <v>164300</v>
      </c>
    </row>
    <row r="64" spans="1:6" ht="28.15" customHeight="1">
      <c r="A64" s="30" t="s">
        <v>110</v>
      </c>
      <c r="B64" s="31" t="s">
        <v>31</v>
      </c>
      <c r="C64" s="65" t="s">
        <v>111</v>
      </c>
      <c r="D64" s="66">
        <v>164300</v>
      </c>
      <c r="E64" s="66" t="s">
        <v>40</v>
      </c>
      <c r="F64" s="67">
        <f t="shared" si="1"/>
        <v>164300</v>
      </c>
    </row>
    <row r="65" spans="1:6" ht="18">
      <c r="A65" s="30" t="s">
        <v>112</v>
      </c>
      <c r="B65" s="31" t="s">
        <v>31</v>
      </c>
      <c r="C65" s="65" t="s">
        <v>113</v>
      </c>
      <c r="D65" s="66">
        <v>5067000</v>
      </c>
      <c r="E65" s="66">
        <f>E66+E68</f>
        <v>4884096.6100000003</v>
      </c>
      <c r="F65" s="67">
        <f>IF(OR(D65="-",IF(E65="-",0,E65)&gt;=IF(D65="-",0,D65)),"-",IF(D65="-",0,D65)-IF(E65="-",0,E65))</f>
        <v>182903.38999999966</v>
      </c>
    </row>
    <row r="66" spans="1:6" ht="37.700000000000003" customHeight="1">
      <c r="A66" s="30" t="s">
        <v>114</v>
      </c>
      <c r="B66" s="31" t="s">
        <v>31</v>
      </c>
      <c r="C66" s="65" t="s">
        <v>115</v>
      </c>
      <c r="D66" s="66">
        <v>2981800</v>
      </c>
      <c r="E66" s="66">
        <f>E67</f>
        <v>3832820.99</v>
      </c>
      <c r="F66" s="67" t="str">
        <f t="shared" si="1"/>
        <v>-</v>
      </c>
    </row>
    <row r="67" spans="1:6" ht="46.9" customHeight="1">
      <c r="A67" s="30" t="s">
        <v>116</v>
      </c>
      <c r="B67" s="31" t="s">
        <v>31</v>
      </c>
      <c r="C67" s="65" t="s">
        <v>117</v>
      </c>
      <c r="D67" s="66">
        <v>2981800</v>
      </c>
      <c r="E67" s="66">
        <v>3832820.99</v>
      </c>
      <c r="F67" s="67" t="str">
        <f t="shared" si="1"/>
        <v>-</v>
      </c>
    </row>
    <row r="68" spans="1:6" ht="18.75" customHeight="1">
      <c r="A68" s="30" t="s">
        <v>118</v>
      </c>
      <c r="B68" s="31" t="s">
        <v>31</v>
      </c>
      <c r="C68" s="65" t="s">
        <v>119</v>
      </c>
      <c r="D68" s="66">
        <v>2085200</v>
      </c>
      <c r="E68" s="66">
        <f>E69</f>
        <v>1051275.6200000001</v>
      </c>
      <c r="F68" s="67">
        <f>IF(OR(D68="-",IF(E68="-",0,E68)&gt;=IF(D68="-",0,D68)),"-",IF(D68="-",0,D68)-IF(E68="-",0,E68))</f>
        <v>1033924.3799999999</v>
      </c>
    </row>
    <row r="69" spans="1:6" ht="18.75" customHeight="1">
      <c r="A69" s="30" t="s">
        <v>120</v>
      </c>
      <c r="B69" s="31" t="s">
        <v>31</v>
      </c>
      <c r="C69" s="65" t="s">
        <v>121</v>
      </c>
      <c r="D69" s="66">
        <v>2085200</v>
      </c>
      <c r="E69" s="66">
        <v>1051275.6200000001</v>
      </c>
      <c r="F69" s="67">
        <f>IF(OR(D69="-",IF(E69="-",0,E69)&gt;=IF(D69="-",0,D69)),"-",IF(D69="-",0,D69)-IF(E69="-",0,E69))</f>
        <v>1033924.3799999999</v>
      </c>
    </row>
    <row r="70" spans="1:6" ht="46.9" customHeight="1">
      <c r="A70" s="30" t="s">
        <v>122</v>
      </c>
      <c r="B70" s="31" t="s">
        <v>31</v>
      </c>
      <c r="C70" s="65" t="s">
        <v>123</v>
      </c>
      <c r="D70" s="66">
        <v>8100</v>
      </c>
      <c r="E70" s="66">
        <v>8100</v>
      </c>
      <c r="F70" s="67" t="str">
        <f t="shared" si="1"/>
        <v>-</v>
      </c>
    </row>
    <row r="71" spans="1:6" ht="65.849999999999994" customHeight="1">
      <c r="A71" s="32" t="s">
        <v>124</v>
      </c>
      <c r="B71" s="31" t="s">
        <v>31</v>
      </c>
      <c r="C71" s="65" t="s">
        <v>125</v>
      </c>
      <c r="D71" s="66">
        <v>8100</v>
      </c>
      <c r="E71" s="66">
        <v>8100</v>
      </c>
      <c r="F71" s="67" t="str">
        <f t="shared" si="1"/>
        <v>-</v>
      </c>
    </row>
    <row r="72" spans="1:6" ht="56.45" customHeight="1">
      <c r="A72" s="32" t="s">
        <v>126</v>
      </c>
      <c r="B72" s="31" t="s">
        <v>31</v>
      </c>
      <c r="C72" s="65" t="s">
        <v>127</v>
      </c>
      <c r="D72" s="66">
        <v>8100</v>
      </c>
      <c r="E72" s="66">
        <v>8100</v>
      </c>
      <c r="F72" s="67" t="str">
        <f t="shared" si="1"/>
        <v>-</v>
      </c>
    </row>
    <row r="73" spans="1:6" ht="36" customHeight="1">
      <c r="A73" s="30" t="s">
        <v>128</v>
      </c>
      <c r="B73" s="31" t="s">
        <v>31</v>
      </c>
      <c r="C73" s="65" t="s">
        <v>129</v>
      </c>
      <c r="D73" s="66">
        <v>8100</v>
      </c>
      <c r="E73" s="66">
        <v>8100</v>
      </c>
      <c r="F73" s="67" t="str">
        <f t="shared" si="1"/>
        <v>-</v>
      </c>
    </row>
    <row r="74" spans="1:6" ht="27.75" hidden="1" customHeight="1">
      <c r="A74" s="30" t="s">
        <v>130</v>
      </c>
      <c r="B74" s="31" t="s">
        <v>31</v>
      </c>
      <c r="C74" s="65" t="s">
        <v>131</v>
      </c>
      <c r="D74" s="66">
        <v>6762400</v>
      </c>
      <c r="E74" s="66">
        <v>3381199.98</v>
      </c>
      <c r="F74" s="67">
        <f t="shared" si="1"/>
        <v>3381200.02</v>
      </c>
    </row>
    <row r="75" spans="1:6" ht="12.75" customHeight="1">
      <c r="A75" s="33"/>
      <c r="B75" s="34"/>
      <c r="C75" s="34"/>
      <c r="D75" s="35"/>
      <c r="E75" s="35"/>
      <c r="F75" s="35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4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4"/>
  <sheetViews>
    <sheetView showGridLines="0" tabSelected="1" topLeftCell="A157" workbookViewId="0">
      <selection activeCell="E175" sqref="E17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5" t="s">
        <v>132</v>
      </c>
      <c r="B2" s="125"/>
      <c r="C2" s="125"/>
      <c r="D2" s="125"/>
      <c r="E2" s="18"/>
      <c r="F2" s="14" t="s">
        <v>133</v>
      </c>
    </row>
    <row r="3" spans="1:6" ht="13.5" customHeight="1">
      <c r="A3" s="36"/>
      <c r="B3" s="36"/>
      <c r="C3" s="37"/>
      <c r="D3" s="38"/>
      <c r="E3" s="38"/>
      <c r="F3" s="38"/>
    </row>
    <row r="4" spans="1:6" ht="10.15" customHeight="1">
      <c r="A4" s="134" t="s">
        <v>21</v>
      </c>
      <c r="B4" s="126" t="s">
        <v>22</v>
      </c>
      <c r="C4" s="132" t="s">
        <v>134</v>
      </c>
      <c r="D4" s="122" t="s">
        <v>24</v>
      </c>
      <c r="E4" s="137" t="s">
        <v>25</v>
      </c>
      <c r="F4" s="119" t="s">
        <v>26</v>
      </c>
    </row>
    <row r="5" spans="1:6" ht="5.45" customHeight="1">
      <c r="A5" s="135"/>
      <c r="B5" s="127"/>
      <c r="C5" s="133"/>
      <c r="D5" s="123"/>
      <c r="E5" s="138"/>
      <c r="F5" s="120"/>
    </row>
    <row r="6" spans="1:6" ht="9.6" customHeight="1">
      <c r="A6" s="135"/>
      <c r="B6" s="127"/>
      <c r="C6" s="133"/>
      <c r="D6" s="123"/>
      <c r="E6" s="138"/>
      <c r="F6" s="120"/>
    </row>
    <row r="7" spans="1:6" ht="6" customHeight="1">
      <c r="A7" s="135"/>
      <c r="B7" s="127"/>
      <c r="C7" s="133"/>
      <c r="D7" s="123"/>
      <c r="E7" s="138"/>
      <c r="F7" s="120"/>
    </row>
    <row r="8" spans="1:6" ht="6.6" customHeight="1">
      <c r="A8" s="135"/>
      <c r="B8" s="127"/>
      <c r="C8" s="133"/>
      <c r="D8" s="123"/>
      <c r="E8" s="138"/>
      <c r="F8" s="120"/>
    </row>
    <row r="9" spans="1:6" ht="10.9" customHeight="1">
      <c r="A9" s="135"/>
      <c r="B9" s="127"/>
      <c r="C9" s="133"/>
      <c r="D9" s="123"/>
      <c r="E9" s="138"/>
      <c r="F9" s="120"/>
    </row>
    <row r="10" spans="1:6" ht="4.1500000000000004" hidden="1" customHeight="1">
      <c r="A10" s="135"/>
      <c r="B10" s="127"/>
      <c r="C10" s="39"/>
      <c r="D10" s="123"/>
      <c r="E10" s="40"/>
      <c r="F10" s="41"/>
    </row>
    <row r="11" spans="1:6" ht="13.15" hidden="1" customHeight="1">
      <c r="A11" s="136"/>
      <c r="B11" s="128"/>
      <c r="C11" s="42"/>
      <c r="D11" s="124"/>
      <c r="E11" s="43"/>
      <c r="F11" s="44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45" t="s">
        <v>28</v>
      </c>
      <c r="F12" s="25" t="s">
        <v>29</v>
      </c>
    </row>
    <row r="13" spans="1:6" ht="15.75">
      <c r="A13" s="46" t="s">
        <v>135</v>
      </c>
      <c r="B13" s="47" t="s">
        <v>136</v>
      </c>
      <c r="C13" s="68" t="s">
        <v>137</v>
      </c>
      <c r="D13" s="69">
        <f>D15</f>
        <v>24171400</v>
      </c>
      <c r="E13" s="70">
        <f>E15</f>
        <v>15430002.400000002</v>
      </c>
      <c r="F13" s="71">
        <f>IF(OR(D13="-",IF(E13="-",0,E13)&gt;=IF(D13="-",0,D13)),"-",IF(D13="-",0,D13)-IF(E13="-",0,E13))</f>
        <v>8741397.5999999978</v>
      </c>
    </row>
    <row r="14" spans="1:6" ht="15.75">
      <c r="A14" s="48" t="s">
        <v>33</v>
      </c>
      <c r="B14" s="49"/>
      <c r="C14" s="72"/>
      <c r="D14" s="73"/>
      <c r="E14" s="74"/>
      <c r="F14" s="75"/>
    </row>
    <row r="15" spans="1:6" ht="33" customHeight="1">
      <c r="A15" s="50" t="s">
        <v>138</v>
      </c>
      <c r="B15" s="51" t="s">
        <v>136</v>
      </c>
      <c r="C15" s="76" t="s">
        <v>139</v>
      </c>
      <c r="D15" s="77">
        <f>D16+D72+D81+D89++D104+D136+D144+D157+D165</f>
        <v>24171400</v>
      </c>
      <c r="E15" s="78">
        <f>E16+E81+E89+E104+E136+E144+E157</f>
        <v>15430002.400000002</v>
      </c>
      <c r="F15" s="79">
        <f>IF(OR(D15="-",IF(E15="-",0,E15)&gt;=IF(D15="-",0,D15)),"-",IF(D15="-",0,D15)-IF(E15="-",0,E15))</f>
        <v>8741397.5999999978</v>
      </c>
    </row>
    <row r="16" spans="1:6" ht="30" customHeight="1">
      <c r="A16" s="46" t="s">
        <v>140</v>
      </c>
      <c r="B16" s="47" t="s">
        <v>136</v>
      </c>
      <c r="C16" s="68" t="s">
        <v>141</v>
      </c>
      <c r="D16" s="69">
        <f>D17+D37+D43+D49</f>
        <v>9553700</v>
      </c>
      <c r="E16" s="70">
        <f>E17+E31+E37+E49</f>
        <v>4944069.3099999996</v>
      </c>
      <c r="F16" s="71">
        <f t="shared" ref="F16:F46" si="0">IF(OR(D16="-",IF(E16="-",0,E16)&gt;=IF(D16="-",0,D16)),"-",IF(D16="-",0,D16)-IF(E16="-",0,E16))</f>
        <v>4609630.6900000004</v>
      </c>
    </row>
    <row r="17" spans="1:6" ht="48.75" customHeight="1">
      <c r="A17" s="46" t="s">
        <v>142</v>
      </c>
      <c r="B17" s="47" t="s">
        <v>136</v>
      </c>
      <c r="C17" s="68" t="s">
        <v>143</v>
      </c>
      <c r="D17" s="69">
        <v>9260600</v>
      </c>
      <c r="E17" s="70">
        <f>E18</f>
        <v>4779888.3099999996</v>
      </c>
      <c r="F17" s="71">
        <f>IF(OR(D17="-",IF(E17="-",0,E17)&gt;=IF(D17="-",0,D17)),"-",IF(D17="-",0,D17)-IF(E17="-",0,E17))</f>
        <v>4480711.6900000004</v>
      </c>
    </row>
    <row r="18" spans="1:6" ht="34.5" customHeight="1">
      <c r="A18" s="50" t="s">
        <v>144</v>
      </c>
      <c r="B18" s="51" t="s">
        <v>136</v>
      </c>
      <c r="C18" s="76" t="s">
        <v>145</v>
      </c>
      <c r="D18" s="77">
        <v>9260400</v>
      </c>
      <c r="E18" s="78">
        <f>E19</f>
        <v>4779888.3099999996</v>
      </c>
      <c r="F18" s="79">
        <f>IF(OR(D18="-",IF(E18="-",0,E18)&gt;=IF(D18="-",0,D18)),"-",IF(D18="-",0,D18)-IF(E18="-",0,E18))</f>
        <v>4480511.6900000004</v>
      </c>
    </row>
    <row r="19" spans="1:6" ht="45.75" customHeight="1">
      <c r="A19" s="50" t="s">
        <v>146</v>
      </c>
      <c r="B19" s="51" t="s">
        <v>136</v>
      </c>
      <c r="C19" s="76" t="s">
        <v>147</v>
      </c>
      <c r="D19" s="77">
        <v>9260400</v>
      </c>
      <c r="E19" s="78">
        <f>E20+E26</f>
        <v>4779888.3099999996</v>
      </c>
      <c r="F19" s="79">
        <f>IF(OR(D19="-",IF(E19="-",0,E19)&gt;=IF(D19="-",0,D19)),"-",IF(D19="-",0,D19)-IF(E19="-",0,E19))</f>
        <v>4480511.6900000004</v>
      </c>
    </row>
    <row r="20" spans="1:6" ht="39.75" customHeight="1">
      <c r="A20" s="50" t="s">
        <v>148</v>
      </c>
      <c r="B20" s="51" t="s">
        <v>136</v>
      </c>
      <c r="C20" s="76" t="s">
        <v>149</v>
      </c>
      <c r="D20" s="77">
        <v>7934300</v>
      </c>
      <c r="E20" s="78">
        <f>E21</f>
        <v>4111550.04</v>
      </c>
      <c r="F20" s="79">
        <f>IF(OR(D20="-",IF(E20="-",0,E20)&gt;=IF(D20="-",0,D20)),"-",IF(D20="-",0,D20)-IF(E20="-",0,E20))</f>
        <v>3822749.96</v>
      </c>
    </row>
    <row r="21" spans="1:6" ht="54" customHeight="1">
      <c r="A21" s="50" t="s">
        <v>150</v>
      </c>
      <c r="B21" s="51" t="s">
        <v>136</v>
      </c>
      <c r="C21" s="76" t="s">
        <v>151</v>
      </c>
      <c r="D21" s="77">
        <v>7934300</v>
      </c>
      <c r="E21" s="78">
        <f>E22</f>
        <v>4111550.04</v>
      </c>
      <c r="F21" s="79">
        <f>IF(OR(D21="-",IF(E21="-",0,E21)&gt;=IF(D21="-",0,D21)),"-",IF(D21="-",0,D21)-IF(E21="-",0,E21))</f>
        <v>3822749.96</v>
      </c>
    </row>
    <row r="22" spans="1:6" ht="32.25" customHeight="1">
      <c r="A22" s="50" t="s">
        <v>152</v>
      </c>
      <c r="B22" s="51" t="s">
        <v>136</v>
      </c>
      <c r="C22" s="76" t="s">
        <v>153</v>
      </c>
      <c r="D22" s="77">
        <v>7934300</v>
      </c>
      <c r="E22" s="78">
        <f>E23+E24+E25</f>
        <v>4111550.04</v>
      </c>
      <c r="F22" s="79">
        <f>IF(OR(D22="-",IF(E22="-",0,E22)&gt;=IF(D22="-",0,D22)),"-",IF(D22="-",0,D22)-IF(E22="-",0,E22))</f>
        <v>3822749.96</v>
      </c>
    </row>
    <row r="23" spans="1:6" ht="37.5" customHeight="1">
      <c r="A23" s="50" t="s">
        <v>154</v>
      </c>
      <c r="B23" s="51" t="s">
        <v>136</v>
      </c>
      <c r="C23" s="76" t="s">
        <v>155</v>
      </c>
      <c r="D23" s="77">
        <v>5815400</v>
      </c>
      <c r="E23" s="78">
        <v>3113144.58</v>
      </c>
      <c r="F23" s="79">
        <f>IF(OR(D23="-",IF(E23="-",0,E23)&gt;=IF(D23="-",0,D23)),"-",IF(D23="-",0,D23)-IF(E23="-",0,E23))</f>
        <v>2702255.42</v>
      </c>
    </row>
    <row r="24" spans="1:6" ht="39" customHeight="1">
      <c r="A24" s="50" t="s">
        <v>156</v>
      </c>
      <c r="B24" s="51" t="s">
        <v>136</v>
      </c>
      <c r="C24" s="76" t="s">
        <v>157</v>
      </c>
      <c r="D24" s="77">
        <v>362600</v>
      </c>
      <c r="E24" s="78">
        <v>161120.4</v>
      </c>
      <c r="F24" s="79">
        <f>IF(OR(D24="-",IF(E24="-",0,E24)&gt;=IF(D24="-",0,D24)),"-",IF(D24="-",0,D24)-IF(E24="-",0,E24))</f>
        <v>201479.6</v>
      </c>
    </row>
    <row r="25" spans="1:6" ht="42" customHeight="1">
      <c r="A25" s="50" t="s">
        <v>158</v>
      </c>
      <c r="B25" s="51" t="s">
        <v>136</v>
      </c>
      <c r="C25" s="76" t="s">
        <v>159</v>
      </c>
      <c r="D25" s="77">
        <v>1756300</v>
      </c>
      <c r="E25" s="78">
        <v>837285.06</v>
      </c>
      <c r="F25" s="79">
        <f>IF(OR(D25="-",IF(E25="-",0,E25)&gt;=IF(D25="-",0,D25)),"-",IF(D25="-",0,D25)-IF(E25="-",0,E25))</f>
        <v>919014.94</v>
      </c>
    </row>
    <row r="26" spans="1:6" ht="45" customHeight="1">
      <c r="A26" s="50" t="s">
        <v>160</v>
      </c>
      <c r="B26" s="51" t="s">
        <v>136</v>
      </c>
      <c r="C26" s="76" t="s">
        <v>161</v>
      </c>
      <c r="D26" s="77">
        <v>1326100</v>
      </c>
      <c r="E26" s="78">
        <f>E27</f>
        <v>668338.2699999999</v>
      </c>
      <c r="F26" s="79">
        <f>IF(OR(D26="-",IF(E26="-",0,E26)&gt;=IF(D26="-",0,D26)),"-",IF(D26="-",0,D26)-IF(E26="-",0,E26))</f>
        <v>657761.7300000001</v>
      </c>
    </row>
    <row r="27" spans="1:6" ht="31.5" customHeight="1">
      <c r="A27" s="50" t="s">
        <v>162</v>
      </c>
      <c r="B27" s="51" t="s">
        <v>136</v>
      </c>
      <c r="C27" s="76" t="s">
        <v>163</v>
      </c>
      <c r="D27" s="77">
        <v>1326100</v>
      </c>
      <c r="E27" s="78">
        <f>E28</f>
        <v>668338.2699999999</v>
      </c>
      <c r="F27" s="79">
        <f t="shared" si="0"/>
        <v>657761.7300000001</v>
      </c>
    </row>
    <row r="28" spans="1:6" ht="32.25" customHeight="1">
      <c r="A28" s="50" t="s">
        <v>164</v>
      </c>
      <c r="B28" s="51" t="s">
        <v>136</v>
      </c>
      <c r="C28" s="76" t="s">
        <v>165</v>
      </c>
      <c r="D28" s="77">
        <v>1326100</v>
      </c>
      <c r="E28" s="78">
        <f>E29+E30</f>
        <v>668338.2699999999</v>
      </c>
      <c r="F28" s="79">
        <f t="shared" si="0"/>
        <v>657761.7300000001</v>
      </c>
    </row>
    <row r="29" spans="1:6" ht="15.75">
      <c r="A29" s="50" t="s">
        <v>166</v>
      </c>
      <c r="B29" s="51" t="s">
        <v>136</v>
      </c>
      <c r="C29" s="76" t="s">
        <v>167</v>
      </c>
      <c r="D29" s="77">
        <v>1108300</v>
      </c>
      <c r="E29" s="78">
        <v>545090.31999999995</v>
      </c>
      <c r="F29" s="79">
        <f t="shared" si="0"/>
        <v>563209.68000000005</v>
      </c>
    </row>
    <row r="30" spans="1:6" ht="25.5" customHeight="1">
      <c r="A30" s="50" t="s">
        <v>168</v>
      </c>
      <c r="B30" s="51" t="s">
        <v>136</v>
      </c>
      <c r="C30" s="76" t="s">
        <v>169</v>
      </c>
      <c r="D30" s="77">
        <v>217800</v>
      </c>
      <c r="E30" s="78">
        <v>123247.95</v>
      </c>
      <c r="F30" s="79">
        <f>IF(OR(D30="-",IF(E30="-",0,E30)&gt;=IF(D30="-",0,D30)),"-",IF(D30="-",0,D30)-IF(E30="-",0,E30))</f>
        <v>94552.05</v>
      </c>
    </row>
    <row r="31" spans="1:6" ht="39.75" customHeight="1">
      <c r="A31" s="50" t="s">
        <v>170</v>
      </c>
      <c r="B31" s="51" t="s">
        <v>136</v>
      </c>
      <c r="C31" s="76" t="s">
        <v>171</v>
      </c>
      <c r="D31" s="77">
        <v>200</v>
      </c>
      <c r="E31" s="78">
        <v>200</v>
      </c>
      <c r="F31" s="79" t="str">
        <f t="shared" si="0"/>
        <v>-</v>
      </c>
    </row>
    <row r="32" spans="1:6" ht="15.75">
      <c r="A32" s="50" t="s">
        <v>172</v>
      </c>
      <c r="B32" s="51" t="s">
        <v>136</v>
      </c>
      <c r="C32" s="76" t="s">
        <v>173</v>
      </c>
      <c r="D32" s="77">
        <v>200</v>
      </c>
      <c r="E32" s="78">
        <v>200</v>
      </c>
      <c r="F32" s="79" t="str">
        <f t="shared" si="0"/>
        <v>-</v>
      </c>
    </row>
    <row r="33" spans="1:6" ht="72.75" customHeight="1">
      <c r="A33" s="52" t="s">
        <v>174</v>
      </c>
      <c r="B33" s="51" t="s">
        <v>136</v>
      </c>
      <c r="C33" s="76" t="s">
        <v>175</v>
      </c>
      <c r="D33" s="77">
        <v>200</v>
      </c>
      <c r="E33" s="78">
        <v>200</v>
      </c>
      <c r="F33" s="79" t="str">
        <f t="shared" si="0"/>
        <v>-</v>
      </c>
    </row>
    <row r="34" spans="1:6" ht="36" customHeight="1">
      <c r="A34" s="50" t="s">
        <v>162</v>
      </c>
      <c r="B34" s="51" t="s">
        <v>136</v>
      </c>
      <c r="C34" s="76" t="s">
        <v>176</v>
      </c>
      <c r="D34" s="77">
        <v>200</v>
      </c>
      <c r="E34" s="78">
        <v>200</v>
      </c>
      <c r="F34" s="79" t="str">
        <f t="shared" si="0"/>
        <v>-</v>
      </c>
    </row>
    <row r="35" spans="1:6" ht="30.75" customHeight="1">
      <c r="A35" s="50" t="s">
        <v>164</v>
      </c>
      <c r="B35" s="51" t="s">
        <v>136</v>
      </c>
      <c r="C35" s="76" t="s">
        <v>177</v>
      </c>
      <c r="D35" s="77">
        <v>200</v>
      </c>
      <c r="E35" s="78">
        <v>200</v>
      </c>
      <c r="F35" s="79" t="str">
        <f t="shared" si="0"/>
        <v>-</v>
      </c>
    </row>
    <row r="36" spans="1:6" ht="31.5" customHeight="1">
      <c r="A36" s="50" t="s">
        <v>166</v>
      </c>
      <c r="B36" s="51" t="s">
        <v>136</v>
      </c>
      <c r="C36" s="76" t="s">
        <v>178</v>
      </c>
      <c r="D36" s="77">
        <v>200</v>
      </c>
      <c r="E36" s="78">
        <v>200</v>
      </c>
      <c r="F36" s="79" t="str">
        <f t="shared" si="0"/>
        <v>-</v>
      </c>
    </row>
    <row r="37" spans="1:6" ht="47.25" customHeight="1">
      <c r="A37" s="46" t="s">
        <v>179</v>
      </c>
      <c r="B37" s="47" t="s">
        <v>136</v>
      </c>
      <c r="C37" s="68" t="s">
        <v>180</v>
      </c>
      <c r="D37" s="69">
        <v>103000</v>
      </c>
      <c r="E37" s="70">
        <f>E38</f>
        <v>56952</v>
      </c>
      <c r="F37" s="71">
        <f>IF(OR(D37="-",IF(E37="-",0,E37)&gt;=IF(D37="-",0,D37)),"-",IF(D37="-",0,D37)-IF(E37="-",0,E37))</f>
        <v>46048</v>
      </c>
    </row>
    <row r="38" spans="1:6" ht="36.75" customHeight="1">
      <c r="A38" s="50" t="s">
        <v>170</v>
      </c>
      <c r="B38" s="51" t="s">
        <v>136</v>
      </c>
      <c r="C38" s="76" t="s">
        <v>181</v>
      </c>
      <c r="D38" s="77">
        <v>103000</v>
      </c>
      <c r="E38" s="78">
        <f>E39</f>
        <v>56952</v>
      </c>
      <c r="F38" s="79">
        <f t="shared" si="0"/>
        <v>46048</v>
      </c>
    </row>
    <row r="39" spans="1:6" ht="24.75" customHeight="1">
      <c r="A39" s="50" t="s">
        <v>172</v>
      </c>
      <c r="B39" s="51" t="s">
        <v>136</v>
      </c>
      <c r="C39" s="76" t="s">
        <v>182</v>
      </c>
      <c r="D39" s="77">
        <v>103000</v>
      </c>
      <c r="E39" s="78">
        <f>E40</f>
        <v>56952</v>
      </c>
      <c r="F39" s="79">
        <f t="shared" si="0"/>
        <v>46048</v>
      </c>
    </row>
    <row r="40" spans="1:6" ht="84.75" customHeight="1">
      <c r="A40" s="52" t="s">
        <v>183</v>
      </c>
      <c r="B40" s="51" t="s">
        <v>136</v>
      </c>
      <c r="C40" s="76" t="s">
        <v>184</v>
      </c>
      <c r="D40" s="77">
        <v>103000</v>
      </c>
      <c r="E40" s="78">
        <f>E41</f>
        <v>56952</v>
      </c>
      <c r="F40" s="79">
        <f t="shared" si="0"/>
        <v>46048</v>
      </c>
    </row>
    <row r="41" spans="1:6" ht="15.75">
      <c r="A41" s="50" t="s">
        <v>185</v>
      </c>
      <c r="B41" s="51" t="s">
        <v>136</v>
      </c>
      <c r="C41" s="76" t="s">
        <v>186</v>
      </c>
      <c r="D41" s="77">
        <v>103000</v>
      </c>
      <c r="E41" s="78">
        <f>E42</f>
        <v>56952</v>
      </c>
      <c r="F41" s="79">
        <f t="shared" si="0"/>
        <v>46048</v>
      </c>
    </row>
    <row r="42" spans="1:6" ht="15.75">
      <c r="A42" s="50" t="s">
        <v>112</v>
      </c>
      <c r="B42" s="51" t="s">
        <v>136</v>
      </c>
      <c r="C42" s="76" t="s">
        <v>187</v>
      </c>
      <c r="D42" s="77">
        <v>103000</v>
      </c>
      <c r="E42" s="78">
        <v>56952</v>
      </c>
      <c r="F42" s="79">
        <f t="shared" si="0"/>
        <v>46048</v>
      </c>
    </row>
    <row r="43" spans="1:6" ht="15.75">
      <c r="A43" s="46" t="s">
        <v>188</v>
      </c>
      <c r="B43" s="47" t="s">
        <v>136</v>
      </c>
      <c r="C43" s="68" t="s">
        <v>189</v>
      </c>
      <c r="D43" s="69">
        <v>3000</v>
      </c>
      <c r="E43" s="70" t="s">
        <v>40</v>
      </c>
      <c r="F43" s="71">
        <f t="shared" si="0"/>
        <v>3000</v>
      </c>
    </row>
    <row r="44" spans="1:6" ht="39" customHeight="1">
      <c r="A44" s="50" t="s">
        <v>170</v>
      </c>
      <c r="B44" s="51" t="s">
        <v>136</v>
      </c>
      <c r="C44" s="76" t="s">
        <v>190</v>
      </c>
      <c r="D44" s="77">
        <v>3000</v>
      </c>
      <c r="E44" s="78" t="s">
        <v>40</v>
      </c>
      <c r="F44" s="79">
        <f t="shared" si="0"/>
        <v>3000</v>
      </c>
    </row>
    <row r="45" spans="1:6" ht="15.75">
      <c r="A45" s="50" t="s">
        <v>191</v>
      </c>
      <c r="B45" s="51" t="s">
        <v>136</v>
      </c>
      <c r="C45" s="76" t="s">
        <v>192</v>
      </c>
      <c r="D45" s="77">
        <v>3000</v>
      </c>
      <c r="E45" s="78" t="s">
        <v>40</v>
      </c>
      <c r="F45" s="79">
        <f t="shared" si="0"/>
        <v>3000</v>
      </c>
    </row>
    <row r="46" spans="1:6" ht="56.25" customHeight="1">
      <c r="A46" s="50" t="s">
        <v>193</v>
      </c>
      <c r="B46" s="51" t="s">
        <v>136</v>
      </c>
      <c r="C46" s="76" t="s">
        <v>194</v>
      </c>
      <c r="D46" s="77">
        <v>3000</v>
      </c>
      <c r="E46" s="78" t="s">
        <v>40</v>
      </c>
      <c r="F46" s="79">
        <f t="shared" si="0"/>
        <v>3000</v>
      </c>
    </row>
    <row r="47" spans="1:6" ht="15.75">
      <c r="A47" s="50" t="s">
        <v>195</v>
      </c>
      <c r="B47" s="51" t="s">
        <v>136</v>
      </c>
      <c r="C47" s="76" t="s">
        <v>196</v>
      </c>
      <c r="D47" s="77">
        <v>3000</v>
      </c>
      <c r="E47" s="78" t="s">
        <v>40</v>
      </c>
      <c r="F47" s="79">
        <f t="shared" ref="F47:F78" si="1">IF(OR(D47="-",IF(E47="-",0,E47)&gt;=IF(D47="-",0,D47)),"-",IF(D47="-",0,D47)-IF(E47="-",0,E47))</f>
        <v>3000</v>
      </c>
    </row>
    <row r="48" spans="1:6" ht="15.75">
      <c r="A48" s="50" t="s">
        <v>197</v>
      </c>
      <c r="B48" s="51" t="s">
        <v>136</v>
      </c>
      <c r="C48" s="76" t="s">
        <v>198</v>
      </c>
      <c r="D48" s="77">
        <v>3000</v>
      </c>
      <c r="E48" s="78" t="s">
        <v>40</v>
      </c>
      <c r="F48" s="79">
        <f t="shared" si="1"/>
        <v>3000</v>
      </c>
    </row>
    <row r="49" spans="1:6" ht="15.75">
      <c r="A49" s="46" t="s">
        <v>199</v>
      </c>
      <c r="B49" s="47" t="s">
        <v>136</v>
      </c>
      <c r="C49" s="68" t="s">
        <v>200</v>
      </c>
      <c r="D49" s="69">
        <v>187100</v>
      </c>
      <c r="E49" s="70">
        <f>E50+E57</f>
        <v>107029</v>
      </c>
      <c r="F49" s="71">
        <f>IF(OR(D49="-",IF(E49="-",0,E49)&gt;=IF(D49="-",0,D49)),"-",IF(D49="-",0,D49)-IF(E49="-",0,E49))</f>
        <v>80071</v>
      </c>
    </row>
    <row r="50" spans="1:6" ht="34.5" customHeight="1">
      <c r="A50" s="50" t="s">
        <v>144</v>
      </c>
      <c r="B50" s="51" t="s">
        <v>136</v>
      </c>
      <c r="C50" s="76" t="s">
        <v>201</v>
      </c>
      <c r="D50" s="77">
        <v>80400</v>
      </c>
      <c r="E50" s="78">
        <f>E51</f>
        <v>74177</v>
      </c>
      <c r="F50" s="79">
        <f>IF(OR(D50="-",IF(E50="-",0,E50)&gt;=IF(D50="-",0,D50)),"-",IF(D50="-",0,D50)-IF(E50="-",0,E50))</f>
        <v>6223</v>
      </c>
    </row>
    <row r="51" spans="1:6" ht="43.5" customHeight="1">
      <c r="A51" s="50" t="s">
        <v>146</v>
      </c>
      <c r="B51" s="51" t="s">
        <v>136</v>
      </c>
      <c r="C51" s="76" t="s">
        <v>202</v>
      </c>
      <c r="D51" s="77">
        <v>80400</v>
      </c>
      <c r="E51" s="78">
        <f>E52</f>
        <v>74177</v>
      </c>
      <c r="F51" s="79">
        <f>IF(OR(D51="-",IF(E51="-",0,E51)&gt;=IF(D51="-",0,D51)),"-",IF(D51="-",0,D51)-IF(E51="-",0,E51))</f>
        <v>6223</v>
      </c>
    </row>
    <row r="52" spans="1:6" ht="35.25" customHeight="1">
      <c r="A52" s="50" t="s">
        <v>203</v>
      </c>
      <c r="B52" s="51" t="s">
        <v>136</v>
      </c>
      <c r="C52" s="76" t="s">
        <v>204</v>
      </c>
      <c r="D52" s="77">
        <v>80400</v>
      </c>
      <c r="E52" s="78">
        <f>E53</f>
        <v>74177</v>
      </c>
      <c r="F52" s="79">
        <f t="shared" si="1"/>
        <v>6223</v>
      </c>
    </row>
    <row r="53" spans="1:6" ht="29.25" customHeight="1">
      <c r="A53" s="50" t="s">
        <v>195</v>
      </c>
      <c r="B53" s="51" t="s">
        <v>136</v>
      </c>
      <c r="C53" s="76" t="s">
        <v>205</v>
      </c>
      <c r="D53" s="77">
        <v>80400</v>
      </c>
      <c r="E53" s="78">
        <f>E54</f>
        <v>74177</v>
      </c>
      <c r="F53" s="79">
        <f t="shared" si="1"/>
        <v>6223</v>
      </c>
    </row>
    <row r="54" spans="1:6" ht="27.75" customHeight="1">
      <c r="A54" s="50" t="s">
        <v>206</v>
      </c>
      <c r="B54" s="51" t="s">
        <v>136</v>
      </c>
      <c r="C54" s="76" t="s">
        <v>207</v>
      </c>
      <c r="D54" s="77">
        <v>80400</v>
      </c>
      <c r="E54" s="78">
        <f>E55+E56</f>
        <v>74177</v>
      </c>
      <c r="F54" s="79">
        <f>IF(OR(D54="-",IF(E54="-",0,E54)&gt;=IF(D54="-",0,D54)),"-",IF(D54="-",0,D54)-IF(E54="-",0,E54))</f>
        <v>6223</v>
      </c>
    </row>
    <row r="55" spans="1:6" ht="32.25" customHeight="1">
      <c r="A55" s="50" t="s">
        <v>208</v>
      </c>
      <c r="B55" s="51" t="s">
        <v>136</v>
      </c>
      <c r="C55" s="76" t="s">
        <v>209</v>
      </c>
      <c r="D55" s="77">
        <v>74300</v>
      </c>
      <c r="E55" s="78">
        <v>71974</v>
      </c>
      <c r="F55" s="79">
        <f>IF(OR(D55="-",IF(E55="-",0,E55)&gt;=IF(D55="-",0,D55)),"-",IF(D55="-",0,D55)-IF(E55="-",0,E55))</f>
        <v>2326</v>
      </c>
    </row>
    <row r="56" spans="1:6" ht="15.75">
      <c r="A56" s="50" t="s">
        <v>210</v>
      </c>
      <c r="B56" s="51" t="s">
        <v>136</v>
      </c>
      <c r="C56" s="76" t="s">
        <v>211</v>
      </c>
      <c r="D56" s="77">
        <v>6100</v>
      </c>
      <c r="E56" s="78">
        <v>2203</v>
      </c>
      <c r="F56" s="79">
        <f>IF(OR(D56="-",IF(E56="-",0,E56)&gt;=IF(D56="-",0,D56)),"-",IF(D56="-",0,D56)-IF(E56="-",0,E56))</f>
        <v>3897</v>
      </c>
    </row>
    <row r="57" spans="1:6" ht="41.25" customHeight="1">
      <c r="A57" s="50" t="s">
        <v>212</v>
      </c>
      <c r="B57" s="51" t="s">
        <v>136</v>
      </c>
      <c r="C57" s="76" t="s">
        <v>213</v>
      </c>
      <c r="D57" s="77">
        <v>106700</v>
      </c>
      <c r="E57" s="78">
        <f>E58+E63</f>
        <v>32852</v>
      </c>
      <c r="F57" s="79">
        <f t="shared" si="1"/>
        <v>73848</v>
      </c>
    </row>
    <row r="58" spans="1:6" ht="66.75" customHeight="1">
      <c r="A58" s="50" t="s">
        <v>214</v>
      </c>
      <c r="B58" s="51" t="s">
        <v>136</v>
      </c>
      <c r="C58" s="76" t="s">
        <v>215</v>
      </c>
      <c r="D58" s="77">
        <v>20000</v>
      </c>
      <c r="E58" s="78">
        <v>20000</v>
      </c>
      <c r="F58" s="79" t="str">
        <f t="shared" si="1"/>
        <v>-</v>
      </c>
    </row>
    <row r="59" spans="1:6" ht="41.25" customHeight="1">
      <c r="A59" s="50" t="s">
        <v>216</v>
      </c>
      <c r="B59" s="51" t="s">
        <v>136</v>
      </c>
      <c r="C59" s="76" t="s">
        <v>217</v>
      </c>
      <c r="D59" s="77">
        <v>20000</v>
      </c>
      <c r="E59" s="78">
        <v>20000</v>
      </c>
      <c r="F59" s="79" t="str">
        <f t="shared" si="1"/>
        <v>-</v>
      </c>
    </row>
    <row r="60" spans="1:6" ht="15.75">
      <c r="A60" s="50" t="s">
        <v>195</v>
      </c>
      <c r="B60" s="51" t="s">
        <v>136</v>
      </c>
      <c r="C60" s="76" t="s">
        <v>218</v>
      </c>
      <c r="D60" s="77">
        <v>20000</v>
      </c>
      <c r="E60" s="78">
        <v>20000</v>
      </c>
      <c r="F60" s="79" t="str">
        <f t="shared" si="1"/>
        <v>-</v>
      </c>
    </row>
    <row r="61" spans="1:6" ht="15.75">
      <c r="A61" s="50" t="s">
        <v>206</v>
      </c>
      <c r="B61" s="51" t="s">
        <v>136</v>
      </c>
      <c r="C61" s="76" t="s">
        <v>219</v>
      </c>
      <c r="D61" s="77">
        <v>20000</v>
      </c>
      <c r="E61" s="78">
        <v>20000</v>
      </c>
      <c r="F61" s="79" t="str">
        <f t="shared" si="1"/>
        <v>-</v>
      </c>
    </row>
    <row r="62" spans="1:6" ht="15.75">
      <c r="A62" s="50" t="s">
        <v>220</v>
      </c>
      <c r="B62" s="51" t="s">
        <v>136</v>
      </c>
      <c r="C62" s="76" t="s">
        <v>221</v>
      </c>
      <c r="D62" s="77">
        <v>20000</v>
      </c>
      <c r="E62" s="78">
        <v>20000</v>
      </c>
      <c r="F62" s="79" t="str">
        <f t="shared" si="1"/>
        <v>-</v>
      </c>
    </row>
    <row r="63" spans="1:6" ht="60.75" customHeight="1">
      <c r="A63" s="50" t="s">
        <v>222</v>
      </c>
      <c r="B63" s="51" t="s">
        <v>136</v>
      </c>
      <c r="C63" s="76" t="s">
        <v>223</v>
      </c>
      <c r="D63" s="77">
        <v>86700</v>
      </c>
      <c r="E63" s="78">
        <f>E64+E68</f>
        <v>12852</v>
      </c>
      <c r="F63" s="79">
        <f t="shared" si="1"/>
        <v>73848</v>
      </c>
    </row>
    <row r="64" spans="1:6" ht="69.75" customHeight="1">
      <c r="A64" s="50" t="s">
        <v>224</v>
      </c>
      <c r="B64" s="51" t="s">
        <v>136</v>
      </c>
      <c r="C64" s="76" t="s">
        <v>225</v>
      </c>
      <c r="D64" s="77">
        <v>67500</v>
      </c>
      <c r="E64" s="78">
        <v>3252</v>
      </c>
      <c r="F64" s="79">
        <f t="shared" si="1"/>
        <v>64248</v>
      </c>
    </row>
    <row r="65" spans="1:6" ht="42" customHeight="1">
      <c r="A65" s="50" t="s">
        <v>162</v>
      </c>
      <c r="B65" s="51" t="s">
        <v>136</v>
      </c>
      <c r="C65" s="76" t="s">
        <v>226</v>
      </c>
      <c r="D65" s="77">
        <v>67500</v>
      </c>
      <c r="E65" s="78">
        <v>3252</v>
      </c>
      <c r="F65" s="79">
        <f t="shared" si="1"/>
        <v>64248</v>
      </c>
    </row>
    <row r="66" spans="1:6" ht="37.5" customHeight="1">
      <c r="A66" s="50" t="s">
        <v>164</v>
      </c>
      <c r="B66" s="51" t="s">
        <v>136</v>
      </c>
      <c r="C66" s="76" t="s">
        <v>227</v>
      </c>
      <c r="D66" s="77">
        <v>67500</v>
      </c>
      <c r="E66" s="78">
        <v>3252</v>
      </c>
      <c r="F66" s="79">
        <f t="shared" si="1"/>
        <v>64248</v>
      </c>
    </row>
    <row r="67" spans="1:6" ht="30.75" customHeight="1">
      <c r="A67" s="50" t="s">
        <v>166</v>
      </c>
      <c r="B67" s="51" t="s">
        <v>136</v>
      </c>
      <c r="C67" s="76" t="s">
        <v>228</v>
      </c>
      <c r="D67" s="77">
        <v>67500</v>
      </c>
      <c r="E67" s="78">
        <v>3252</v>
      </c>
      <c r="F67" s="79">
        <f t="shared" si="1"/>
        <v>64248</v>
      </c>
    </row>
    <row r="68" spans="1:6" ht="46.5" customHeight="1">
      <c r="A68" s="50" t="s">
        <v>229</v>
      </c>
      <c r="B68" s="51" t="s">
        <v>136</v>
      </c>
      <c r="C68" s="76" t="s">
        <v>230</v>
      </c>
      <c r="D68" s="77">
        <v>19200</v>
      </c>
      <c r="E68" s="78">
        <f>E69</f>
        <v>9600</v>
      </c>
      <c r="F68" s="79">
        <f>IF(OR(D68="-",IF(E68="-",0,E68)&gt;=IF(D68="-",0,D68)),"-",IF(D68="-",0,D68)-IF(E68="-",0,E68))</f>
        <v>9600</v>
      </c>
    </row>
    <row r="69" spans="1:6" ht="37.5" customHeight="1">
      <c r="A69" s="50" t="s">
        <v>162</v>
      </c>
      <c r="B69" s="51" t="s">
        <v>136</v>
      </c>
      <c r="C69" s="76" t="s">
        <v>231</v>
      </c>
      <c r="D69" s="77">
        <v>19200</v>
      </c>
      <c r="E69" s="78">
        <f>E70</f>
        <v>9600</v>
      </c>
      <c r="F69" s="79">
        <f t="shared" si="1"/>
        <v>9600</v>
      </c>
    </row>
    <row r="70" spans="1:6" ht="35.25" customHeight="1">
      <c r="A70" s="50" t="s">
        <v>164</v>
      </c>
      <c r="B70" s="51" t="s">
        <v>136</v>
      </c>
      <c r="C70" s="76" t="s">
        <v>232</v>
      </c>
      <c r="D70" s="77">
        <v>19200</v>
      </c>
      <c r="E70" s="78">
        <f>E71</f>
        <v>9600</v>
      </c>
      <c r="F70" s="79">
        <f t="shared" si="1"/>
        <v>9600</v>
      </c>
    </row>
    <row r="71" spans="1:6" ht="33.75" customHeight="1">
      <c r="A71" s="50" t="s">
        <v>166</v>
      </c>
      <c r="B71" s="51" t="s">
        <v>136</v>
      </c>
      <c r="C71" s="76" t="s">
        <v>233</v>
      </c>
      <c r="D71" s="77">
        <v>19200</v>
      </c>
      <c r="E71" s="78">
        <v>9600</v>
      </c>
      <c r="F71" s="79">
        <f>IF(OR(D71="-",IF(E71="-",0,E71)&gt;=IF(D71="-",0,D71)),"-",IF(D71="-",0,D71)-IF(E71="-",0,E71))</f>
        <v>9600</v>
      </c>
    </row>
    <row r="72" spans="1:6" ht="15.75">
      <c r="A72" s="46" t="s">
        <v>234</v>
      </c>
      <c r="B72" s="47" t="s">
        <v>136</v>
      </c>
      <c r="C72" s="68" t="s">
        <v>235</v>
      </c>
      <c r="D72" s="69">
        <f>D73</f>
        <v>165400</v>
      </c>
      <c r="E72" s="70" t="s">
        <v>40</v>
      </c>
      <c r="F72" s="71">
        <f>IF(OR(D72="-",IF(E72="-",0,E72)&gt;=IF(D72="-",0,D72)),"-",IF(D72="-",0,D72)-IF(E72="-",0,E72))</f>
        <v>165400</v>
      </c>
    </row>
    <row r="73" spans="1:6" ht="22.5" customHeight="1">
      <c r="A73" s="46" t="s">
        <v>236</v>
      </c>
      <c r="B73" s="47" t="s">
        <v>136</v>
      </c>
      <c r="C73" s="68" t="s">
        <v>237</v>
      </c>
      <c r="D73" s="69">
        <f>D74</f>
        <v>165400</v>
      </c>
      <c r="E73" s="70" t="s">
        <v>40</v>
      </c>
      <c r="F73" s="71">
        <f>IF(OR(D73="-",IF(E73="-",0,E73)&gt;=IF(D73="-",0,D73)),"-",IF(D73="-",0,D73)-IF(E73="-",0,E73))</f>
        <v>165400</v>
      </c>
    </row>
    <row r="74" spans="1:6" ht="34.5" customHeight="1">
      <c r="A74" s="50" t="s">
        <v>170</v>
      </c>
      <c r="B74" s="51" t="s">
        <v>136</v>
      </c>
      <c r="C74" s="76" t="s">
        <v>238</v>
      </c>
      <c r="D74" s="77">
        <f>D75</f>
        <v>165400</v>
      </c>
      <c r="E74" s="78" t="s">
        <v>40</v>
      </c>
      <c r="F74" s="79">
        <f>IF(OR(D74="-",IF(E74="-",0,E74)&gt;=IF(D74="-",0,D74)),"-",IF(D74="-",0,D74)-IF(E74="-",0,E74))</f>
        <v>165400</v>
      </c>
    </row>
    <row r="75" spans="1:6" ht="15.75">
      <c r="A75" s="50" t="s">
        <v>172</v>
      </c>
      <c r="B75" s="51" t="s">
        <v>136</v>
      </c>
      <c r="C75" s="76" t="s">
        <v>239</v>
      </c>
      <c r="D75" s="77">
        <f>D76</f>
        <v>165400</v>
      </c>
      <c r="E75" s="78" t="s">
        <v>40</v>
      </c>
      <c r="F75" s="79">
        <f>IF(OR(D75="-",IF(E75="-",0,E75)&gt;=IF(D75="-",0,D75)),"-",IF(D75="-",0,D75)-IF(E75="-",0,E75))</f>
        <v>165400</v>
      </c>
    </row>
    <row r="76" spans="1:6" ht="28.15" customHeight="1">
      <c r="A76" s="50" t="s">
        <v>240</v>
      </c>
      <c r="B76" s="51" t="s">
        <v>136</v>
      </c>
      <c r="C76" s="76" t="s">
        <v>241</v>
      </c>
      <c r="D76" s="77">
        <f>D77</f>
        <v>165400</v>
      </c>
      <c r="E76" s="78" t="s">
        <v>40</v>
      </c>
      <c r="F76" s="79">
        <f>IF(OR(D76="-",IF(E76="-",0,E76)&gt;=IF(D76="-",0,D76)),"-",IF(D76="-",0,D76)-IF(E76="-",0,E76))</f>
        <v>165400</v>
      </c>
    </row>
    <row r="77" spans="1:6" ht="63" customHeight="1">
      <c r="A77" s="50" t="s">
        <v>150</v>
      </c>
      <c r="B77" s="51" t="s">
        <v>136</v>
      </c>
      <c r="C77" s="76" t="s">
        <v>242</v>
      </c>
      <c r="D77" s="77">
        <f>D78</f>
        <v>165400</v>
      </c>
      <c r="E77" s="78" t="s">
        <v>40</v>
      </c>
      <c r="F77" s="79">
        <f>IF(OR(D77="-",IF(E77="-",0,E77)&gt;=IF(D77="-",0,D77)),"-",IF(D77="-",0,D77)-IF(E77="-",0,E77))</f>
        <v>165400</v>
      </c>
    </row>
    <row r="78" spans="1:6" ht="42" customHeight="1">
      <c r="A78" s="50" t="s">
        <v>152</v>
      </c>
      <c r="B78" s="51" t="s">
        <v>136</v>
      </c>
      <c r="C78" s="76" t="s">
        <v>243</v>
      </c>
      <c r="D78" s="77">
        <f>D79+D80</f>
        <v>165400</v>
      </c>
      <c r="E78" s="78" t="s">
        <v>40</v>
      </c>
      <c r="F78" s="79">
        <f>IF(OR(D78="-",IF(E78="-",0,E78)&gt;=IF(D78="-",0,D78)),"-",IF(D78="-",0,D78)-IF(E78="-",0,E78))</f>
        <v>165400</v>
      </c>
    </row>
    <row r="79" spans="1:6" ht="39.75" customHeight="1">
      <c r="A79" s="50" t="s">
        <v>154</v>
      </c>
      <c r="B79" s="51" t="s">
        <v>136</v>
      </c>
      <c r="C79" s="76" t="s">
        <v>244</v>
      </c>
      <c r="D79" s="77">
        <v>127200</v>
      </c>
      <c r="E79" s="78" t="s">
        <v>40</v>
      </c>
      <c r="F79" s="79">
        <f>IF(OR(D79="-",IF(E79="-",0,E79)&gt;=IF(D79="-",0,D79)),"-",IF(D79="-",0,D79)-IF(E79="-",0,E79))</f>
        <v>127200</v>
      </c>
    </row>
    <row r="80" spans="1:6" ht="39.75" customHeight="1">
      <c r="A80" s="50" t="s">
        <v>158</v>
      </c>
      <c r="B80" s="51" t="s">
        <v>136</v>
      </c>
      <c r="C80" s="76" t="s">
        <v>245</v>
      </c>
      <c r="D80" s="77">
        <v>38200</v>
      </c>
      <c r="E80" s="78" t="s">
        <v>40</v>
      </c>
      <c r="F80" s="79">
        <f>IF(OR(D80="-",IF(E80="-",0,E80)&gt;=IF(D80="-",0,D80)),"-",IF(D80="-",0,D80)-IF(E80="-",0,E80))</f>
        <v>38200</v>
      </c>
    </row>
    <row r="81" spans="1:6" ht="44.25" customHeight="1">
      <c r="A81" s="46" t="s">
        <v>246</v>
      </c>
      <c r="B81" s="47" t="s">
        <v>136</v>
      </c>
      <c r="C81" s="68" t="s">
        <v>247</v>
      </c>
      <c r="D81" s="69">
        <v>135500</v>
      </c>
      <c r="E81" s="70">
        <v>77700</v>
      </c>
      <c r="F81" s="71">
        <f t="shared" ref="F79:F110" si="2">IF(OR(D81="-",IF(E81="-",0,E81)&gt;=IF(D81="-",0,D81)),"-",IF(D81="-",0,D81)-IF(E81="-",0,E81))</f>
        <v>57800</v>
      </c>
    </row>
    <row r="82" spans="1:6" ht="39" customHeight="1">
      <c r="A82" s="46" t="s">
        <v>248</v>
      </c>
      <c r="B82" s="47" t="s">
        <v>136</v>
      </c>
      <c r="C82" s="68" t="s">
        <v>249</v>
      </c>
      <c r="D82" s="69">
        <v>135500</v>
      </c>
      <c r="E82" s="70">
        <v>77700</v>
      </c>
      <c r="F82" s="71">
        <f t="shared" si="2"/>
        <v>57800</v>
      </c>
    </row>
    <row r="83" spans="1:6" ht="52.5" customHeight="1">
      <c r="A83" s="50" t="s">
        <v>250</v>
      </c>
      <c r="B83" s="51" t="s">
        <v>136</v>
      </c>
      <c r="C83" s="76" t="s">
        <v>251</v>
      </c>
      <c r="D83" s="77">
        <v>135500</v>
      </c>
      <c r="E83" s="78">
        <v>77700</v>
      </c>
      <c r="F83" s="79">
        <f t="shared" si="2"/>
        <v>57800</v>
      </c>
    </row>
    <row r="84" spans="1:6" ht="34.5" customHeight="1">
      <c r="A84" s="50" t="s">
        <v>252</v>
      </c>
      <c r="B84" s="51" t="s">
        <v>136</v>
      </c>
      <c r="C84" s="76" t="s">
        <v>253</v>
      </c>
      <c r="D84" s="77">
        <v>135500</v>
      </c>
      <c r="E84" s="78">
        <v>77700</v>
      </c>
      <c r="F84" s="79">
        <f t="shared" si="2"/>
        <v>57800</v>
      </c>
    </row>
    <row r="85" spans="1:6" ht="36.75" customHeight="1">
      <c r="A85" s="50" t="s">
        <v>254</v>
      </c>
      <c r="B85" s="51" t="s">
        <v>136</v>
      </c>
      <c r="C85" s="76" t="s">
        <v>255</v>
      </c>
      <c r="D85" s="77">
        <v>135500</v>
      </c>
      <c r="E85" s="78">
        <v>77700</v>
      </c>
      <c r="F85" s="79">
        <f t="shared" si="2"/>
        <v>57800</v>
      </c>
    </row>
    <row r="86" spans="1:6" ht="39.75" customHeight="1">
      <c r="A86" s="50" t="s">
        <v>162</v>
      </c>
      <c r="B86" s="51" t="s">
        <v>136</v>
      </c>
      <c r="C86" s="76" t="s">
        <v>256</v>
      </c>
      <c r="D86" s="77">
        <v>135500</v>
      </c>
      <c r="E86" s="78">
        <v>77700</v>
      </c>
      <c r="F86" s="79">
        <f t="shared" si="2"/>
        <v>57800</v>
      </c>
    </row>
    <row r="87" spans="1:6" ht="37.5" customHeight="1">
      <c r="A87" s="50" t="s">
        <v>164</v>
      </c>
      <c r="B87" s="51" t="s">
        <v>136</v>
      </c>
      <c r="C87" s="76" t="s">
        <v>257</v>
      </c>
      <c r="D87" s="77">
        <v>135500</v>
      </c>
      <c r="E87" s="78">
        <v>77700</v>
      </c>
      <c r="F87" s="79">
        <f t="shared" si="2"/>
        <v>57800</v>
      </c>
    </row>
    <row r="88" spans="1:6" ht="23.25" customHeight="1">
      <c r="A88" s="50" t="s">
        <v>166</v>
      </c>
      <c r="B88" s="51" t="s">
        <v>136</v>
      </c>
      <c r="C88" s="76" t="s">
        <v>258</v>
      </c>
      <c r="D88" s="77">
        <v>135500</v>
      </c>
      <c r="E88" s="78">
        <v>77700</v>
      </c>
      <c r="F88" s="79">
        <f t="shared" si="2"/>
        <v>57800</v>
      </c>
    </row>
    <row r="89" spans="1:6" ht="15.75">
      <c r="A89" s="46" t="s">
        <v>259</v>
      </c>
      <c r="B89" s="47" t="s">
        <v>136</v>
      </c>
      <c r="C89" s="68" t="s">
        <v>260</v>
      </c>
      <c r="D89" s="69">
        <f>D90+D97</f>
        <v>3998800</v>
      </c>
      <c r="E89" s="70">
        <f>E90</f>
        <v>2931853.96</v>
      </c>
      <c r="F89" s="71">
        <f>IF(OR(D89="-",IF(E89="-",0,E89)&gt;=IF(D89="-",0,D89)),"-",IF(D89="-",0,D89)-IF(E89="-",0,E89))</f>
        <v>1066946.04</v>
      </c>
    </row>
    <row r="90" spans="1:6" ht="26.25" customHeight="1">
      <c r="A90" s="46" t="s">
        <v>261</v>
      </c>
      <c r="B90" s="47" t="s">
        <v>136</v>
      </c>
      <c r="C90" s="68" t="s">
        <v>262</v>
      </c>
      <c r="D90" s="69">
        <f>D91</f>
        <v>3962800</v>
      </c>
      <c r="E90" s="70">
        <f>E91</f>
        <v>2931853.96</v>
      </c>
      <c r="F90" s="71">
        <f t="shared" si="2"/>
        <v>1030946.04</v>
      </c>
    </row>
    <row r="91" spans="1:6" ht="40.5" customHeight="1">
      <c r="A91" s="50" t="s">
        <v>263</v>
      </c>
      <c r="B91" s="51" t="s">
        <v>136</v>
      </c>
      <c r="C91" s="76" t="s">
        <v>264</v>
      </c>
      <c r="D91" s="77">
        <f>D92</f>
        <v>3962800</v>
      </c>
      <c r="E91" s="78">
        <f>E92</f>
        <v>2931853.96</v>
      </c>
      <c r="F91" s="79">
        <f t="shared" si="2"/>
        <v>1030946.04</v>
      </c>
    </row>
    <row r="92" spans="1:6" ht="45.75" customHeight="1">
      <c r="A92" s="50" t="s">
        <v>265</v>
      </c>
      <c r="B92" s="51" t="s">
        <v>136</v>
      </c>
      <c r="C92" s="76" t="s">
        <v>266</v>
      </c>
      <c r="D92" s="77">
        <f>D93</f>
        <v>3962800</v>
      </c>
      <c r="E92" s="78">
        <f>E93</f>
        <v>2931853.96</v>
      </c>
      <c r="F92" s="79">
        <f t="shared" si="2"/>
        <v>1030946.04</v>
      </c>
    </row>
    <row r="93" spans="1:6" ht="52.5" customHeight="1">
      <c r="A93" s="50" t="s">
        <v>267</v>
      </c>
      <c r="B93" s="51" t="s">
        <v>136</v>
      </c>
      <c r="C93" s="76" t="s">
        <v>268</v>
      </c>
      <c r="D93" s="77">
        <f>D94</f>
        <v>3962800</v>
      </c>
      <c r="E93" s="78">
        <f>E94</f>
        <v>2931853.96</v>
      </c>
      <c r="F93" s="79">
        <f t="shared" si="2"/>
        <v>1030946.04</v>
      </c>
    </row>
    <row r="94" spans="1:6" ht="38.25" customHeight="1">
      <c r="A94" s="50" t="s">
        <v>162</v>
      </c>
      <c r="B94" s="51" t="s">
        <v>136</v>
      </c>
      <c r="C94" s="76" t="s">
        <v>269</v>
      </c>
      <c r="D94" s="77">
        <f>D95</f>
        <v>3962800</v>
      </c>
      <c r="E94" s="78">
        <f>E95</f>
        <v>2931853.96</v>
      </c>
      <c r="F94" s="79">
        <f t="shared" si="2"/>
        <v>1030946.04</v>
      </c>
    </row>
    <row r="95" spans="1:6" ht="36" customHeight="1">
      <c r="A95" s="50" t="s">
        <v>164</v>
      </c>
      <c r="B95" s="51" t="s">
        <v>136</v>
      </c>
      <c r="C95" s="76" t="s">
        <v>270</v>
      </c>
      <c r="D95" s="77">
        <f>D96</f>
        <v>3962800</v>
      </c>
      <c r="E95" s="78">
        <f>E96</f>
        <v>2931853.96</v>
      </c>
      <c r="F95" s="79">
        <f>IF(OR(D95="-",IF(E95="-",0,E95)&gt;=IF(D95="-",0,D95)),"-",IF(D95="-",0,D95)-IF(E95="-",0,E95))</f>
        <v>1030946.04</v>
      </c>
    </row>
    <row r="96" spans="1:6" ht="15.75">
      <c r="A96" s="50" t="s">
        <v>166</v>
      </c>
      <c r="B96" s="51" t="s">
        <v>136</v>
      </c>
      <c r="C96" s="76" t="s">
        <v>271</v>
      </c>
      <c r="D96" s="77">
        <v>3962800</v>
      </c>
      <c r="E96" s="78">
        <v>2931853.96</v>
      </c>
      <c r="F96" s="79">
        <f t="shared" si="2"/>
        <v>1030946.04</v>
      </c>
    </row>
    <row r="97" spans="1:6" ht="18.75" customHeight="1">
      <c r="A97" s="46" t="s">
        <v>272</v>
      </c>
      <c r="B97" s="47" t="s">
        <v>136</v>
      </c>
      <c r="C97" s="68" t="s">
        <v>273</v>
      </c>
      <c r="D97" s="69">
        <v>36000</v>
      </c>
      <c r="E97" s="70" t="s">
        <v>40</v>
      </c>
      <c r="F97" s="71">
        <f t="shared" si="2"/>
        <v>36000</v>
      </c>
    </row>
    <row r="98" spans="1:6" ht="36" customHeight="1">
      <c r="A98" s="50" t="s">
        <v>170</v>
      </c>
      <c r="B98" s="51" t="s">
        <v>136</v>
      </c>
      <c r="C98" s="76" t="s">
        <v>274</v>
      </c>
      <c r="D98" s="77">
        <v>36000</v>
      </c>
      <c r="E98" s="78" t="s">
        <v>40</v>
      </c>
      <c r="F98" s="79">
        <f t="shared" si="2"/>
        <v>36000</v>
      </c>
    </row>
    <row r="99" spans="1:6" ht="15.75">
      <c r="A99" s="50" t="s">
        <v>172</v>
      </c>
      <c r="B99" s="51" t="s">
        <v>136</v>
      </c>
      <c r="C99" s="76" t="s">
        <v>275</v>
      </c>
      <c r="D99" s="77">
        <v>36000</v>
      </c>
      <c r="E99" s="78" t="s">
        <v>40</v>
      </c>
      <c r="F99" s="79">
        <f t="shared" si="2"/>
        <v>36000</v>
      </c>
    </row>
    <row r="100" spans="1:6" ht="53.25" customHeight="1">
      <c r="A100" s="50" t="s">
        <v>276</v>
      </c>
      <c r="B100" s="51" t="s">
        <v>136</v>
      </c>
      <c r="C100" s="76" t="s">
        <v>277</v>
      </c>
      <c r="D100" s="77">
        <v>36000</v>
      </c>
      <c r="E100" s="78" t="s">
        <v>40</v>
      </c>
      <c r="F100" s="79">
        <f t="shared" si="2"/>
        <v>36000</v>
      </c>
    </row>
    <row r="101" spans="1:6" ht="45" customHeight="1">
      <c r="A101" s="50" t="s">
        <v>162</v>
      </c>
      <c r="B101" s="51" t="s">
        <v>136</v>
      </c>
      <c r="C101" s="76" t="s">
        <v>278</v>
      </c>
      <c r="D101" s="77">
        <v>36000</v>
      </c>
      <c r="E101" s="78" t="s">
        <v>40</v>
      </c>
      <c r="F101" s="79">
        <f t="shared" si="2"/>
        <v>36000</v>
      </c>
    </row>
    <row r="102" spans="1:6" ht="39.75" customHeight="1">
      <c r="A102" s="50" t="s">
        <v>164</v>
      </c>
      <c r="B102" s="51" t="s">
        <v>136</v>
      </c>
      <c r="C102" s="76" t="s">
        <v>279</v>
      </c>
      <c r="D102" s="77">
        <v>36000</v>
      </c>
      <c r="E102" s="78" t="s">
        <v>40</v>
      </c>
      <c r="F102" s="79">
        <f t="shared" si="2"/>
        <v>36000</v>
      </c>
    </row>
    <row r="103" spans="1:6" ht="30" customHeight="1">
      <c r="A103" s="50" t="s">
        <v>166</v>
      </c>
      <c r="B103" s="51" t="s">
        <v>136</v>
      </c>
      <c r="C103" s="76" t="s">
        <v>280</v>
      </c>
      <c r="D103" s="77">
        <v>36000</v>
      </c>
      <c r="E103" s="78" t="s">
        <v>40</v>
      </c>
      <c r="F103" s="79">
        <f t="shared" si="2"/>
        <v>36000</v>
      </c>
    </row>
    <row r="104" spans="1:6" ht="15.75">
      <c r="A104" s="46" t="s">
        <v>281</v>
      </c>
      <c r="B104" s="47" t="s">
        <v>136</v>
      </c>
      <c r="C104" s="68" t="s">
        <v>282</v>
      </c>
      <c r="D104" s="69">
        <v>5979500</v>
      </c>
      <c r="E104" s="70">
        <f>E105</f>
        <v>4316445.6900000004</v>
      </c>
      <c r="F104" s="71">
        <f>IF(OR(D104="-",IF(E104="-",0,E104)&gt;=IF(D104="-",0,D104)),"-",IF(D104="-",0,D104)-IF(E104="-",0,E104))</f>
        <v>1663054.3099999996</v>
      </c>
    </row>
    <row r="105" spans="1:6" ht="15.75">
      <c r="A105" s="46" t="s">
        <v>283</v>
      </c>
      <c r="B105" s="47" t="s">
        <v>136</v>
      </c>
      <c r="C105" s="68" t="s">
        <v>284</v>
      </c>
      <c r="D105" s="69">
        <v>5979500</v>
      </c>
      <c r="E105" s="70">
        <f>E106</f>
        <v>4316445.6900000004</v>
      </c>
      <c r="F105" s="71">
        <f t="shared" si="2"/>
        <v>1663054.3099999996</v>
      </c>
    </row>
    <row r="106" spans="1:6" ht="48" customHeight="1">
      <c r="A106" s="50" t="s">
        <v>285</v>
      </c>
      <c r="B106" s="51" t="s">
        <v>136</v>
      </c>
      <c r="C106" s="76" t="s">
        <v>286</v>
      </c>
      <c r="D106" s="77">
        <v>5979500</v>
      </c>
      <c r="E106" s="78">
        <f>E107</f>
        <v>4316445.6900000004</v>
      </c>
      <c r="F106" s="79">
        <f>IF(OR(D106="-",IF(E106="-",0,E106)&gt;=IF(D106="-",0,D106)),"-",IF(D106="-",0,D106)-IF(E106="-",0,E106))</f>
        <v>1663054.3099999996</v>
      </c>
    </row>
    <row r="107" spans="1:6" ht="42.75" customHeight="1">
      <c r="A107" s="50" t="s">
        <v>287</v>
      </c>
      <c r="B107" s="51" t="s">
        <v>136</v>
      </c>
      <c r="C107" s="76" t="s">
        <v>288</v>
      </c>
      <c r="D107" s="77">
        <v>5979500</v>
      </c>
      <c r="E107" s="78">
        <f>E108+E112++E116+E121+E128+E132</f>
        <v>4316445.6900000004</v>
      </c>
      <c r="F107" s="79">
        <f t="shared" si="2"/>
        <v>1663054.3099999996</v>
      </c>
    </row>
    <row r="108" spans="1:6" ht="53.25" customHeight="1">
      <c r="A108" s="50" t="s">
        <v>289</v>
      </c>
      <c r="B108" s="51" t="s">
        <v>136</v>
      </c>
      <c r="C108" s="76" t="s">
        <v>290</v>
      </c>
      <c r="D108" s="77">
        <v>56000</v>
      </c>
      <c r="E108" s="78">
        <f>E109</f>
        <v>24700</v>
      </c>
      <c r="F108" s="79">
        <f>IF(OR(D108="-",IF(E108="-",0,E108)&gt;=IF(D108="-",0,D108)),"-",IF(D108="-",0,D108)-IF(E108="-",0,E108))</f>
        <v>31300</v>
      </c>
    </row>
    <row r="109" spans="1:6" ht="40.5" customHeight="1">
      <c r="A109" s="50" t="s">
        <v>162</v>
      </c>
      <c r="B109" s="51" t="s">
        <v>136</v>
      </c>
      <c r="C109" s="76" t="s">
        <v>291</v>
      </c>
      <c r="D109" s="77">
        <v>56000</v>
      </c>
      <c r="E109" s="78">
        <f>E110</f>
        <v>24700</v>
      </c>
      <c r="F109" s="79">
        <f t="shared" si="2"/>
        <v>31300</v>
      </c>
    </row>
    <row r="110" spans="1:6" ht="33" customHeight="1">
      <c r="A110" s="50" t="s">
        <v>164</v>
      </c>
      <c r="B110" s="51" t="s">
        <v>136</v>
      </c>
      <c r="C110" s="76" t="s">
        <v>292</v>
      </c>
      <c r="D110" s="77">
        <v>56000</v>
      </c>
      <c r="E110" s="78">
        <f>E111</f>
        <v>24700</v>
      </c>
      <c r="F110" s="79">
        <f t="shared" si="2"/>
        <v>31300</v>
      </c>
    </row>
    <row r="111" spans="1:6" ht="25.5" customHeight="1">
      <c r="A111" s="50" t="s">
        <v>166</v>
      </c>
      <c r="B111" s="51" t="s">
        <v>136</v>
      </c>
      <c r="C111" s="76" t="s">
        <v>293</v>
      </c>
      <c r="D111" s="77">
        <v>56000</v>
      </c>
      <c r="E111" s="78">
        <v>24700</v>
      </c>
      <c r="F111" s="79">
        <f>IF(OR(D111="-",IF(E111="-",0,E111)&gt;=IF(D111="-",0,D111)),"-",IF(D111="-",0,D111)-IF(E111="-",0,E111))</f>
        <v>31300</v>
      </c>
    </row>
    <row r="112" spans="1:6" ht="57" customHeight="1">
      <c r="A112" s="50" t="s">
        <v>294</v>
      </c>
      <c r="B112" s="51" t="s">
        <v>136</v>
      </c>
      <c r="C112" s="76" t="s">
        <v>295</v>
      </c>
      <c r="D112" s="77">
        <v>2360800</v>
      </c>
      <c r="E112" s="78">
        <v>1589363.38</v>
      </c>
      <c r="F112" s="79">
        <f t="shared" ref="F111:F142" si="3">IF(OR(D112="-",IF(E112="-",0,E112)&gt;=IF(D112="-",0,D112)),"-",IF(D112="-",0,D112)-IF(E112="-",0,E112))</f>
        <v>771436.62000000011</v>
      </c>
    </row>
    <row r="113" spans="1:6" ht="43.5" customHeight="1">
      <c r="A113" s="50" t="s">
        <v>162</v>
      </c>
      <c r="B113" s="51" t="s">
        <v>136</v>
      </c>
      <c r="C113" s="76" t="s">
        <v>296</v>
      </c>
      <c r="D113" s="77">
        <v>2360800</v>
      </c>
      <c r="E113" s="78">
        <v>1589363.38</v>
      </c>
      <c r="F113" s="79">
        <f t="shared" si="3"/>
        <v>771436.62000000011</v>
      </c>
    </row>
    <row r="114" spans="1:6" ht="34.5" customHeight="1">
      <c r="A114" s="50" t="s">
        <v>164</v>
      </c>
      <c r="B114" s="51" t="s">
        <v>136</v>
      </c>
      <c r="C114" s="76" t="s">
        <v>297</v>
      </c>
      <c r="D114" s="77">
        <v>2360800</v>
      </c>
      <c r="E114" s="78">
        <v>1589363.38</v>
      </c>
      <c r="F114" s="79">
        <f t="shared" si="3"/>
        <v>771436.62000000011</v>
      </c>
    </row>
    <row r="115" spans="1:6" ht="36" customHeight="1">
      <c r="A115" s="50" t="s">
        <v>166</v>
      </c>
      <c r="B115" s="51" t="s">
        <v>136</v>
      </c>
      <c r="C115" s="76" t="s">
        <v>298</v>
      </c>
      <c r="D115" s="77">
        <v>2360800</v>
      </c>
      <c r="E115" s="78">
        <v>1589363.38</v>
      </c>
      <c r="F115" s="79">
        <f t="shared" si="3"/>
        <v>771436.62000000011</v>
      </c>
    </row>
    <row r="116" spans="1:6" ht="57.75" customHeight="1">
      <c r="A116" s="50" t="s">
        <v>299</v>
      </c>
      <c r="B116" s="51" t="s">
        <v>136</v>
      </c>
      <c r="C116" s="76" t="s">
        <v>300</v>
      </c>
      <c r="D116" s="77">
        <v>1248700</v>
      </c>
      <c r="E116" s="78">
        <f>E117</f>
        <v>638788.12</v>
      </c>
      <c r="F116" s="79">
        <f>IF(OR(D116="-",IF(E116="-",0,E116)&gt;=IF(D116="-",0,D116)),"-",IF(D116="-",0,D116)-IF(E116="-",0,E116))</f>
        <v>609911.88</v>
      </c>
    </row>
    <row r="117" spans="1:6" ht="45.75" customHeight="1">
      <c r="A117" s="50" t="s">
        <v>162</v>
      </c>
      <c r="B117" s="51" t="s">
        <v>136</v>
      </c>
      <c r="C117" s="76" t="s">
        <v>301</v>
      </c>
      <c r="D117" s="77">
        <v>1248700</v>
      </c>
      <c r="E117" s="78">
        <f>E118</f>
        <v>638788.12</v>
      </c>
      <c r="F117" s="79">
        <f>IF(OR(D117="-",IF(E117="-",0,E117)&gt;=IF(D117="-",0,D117)),"-",IF(D117="-",0,D117)-IF(E117="-",0,E117))</f>
        <v>609911.88</v>
      </c>
    </row>
    <row r="118" spans="1:6" ht="34.5" customHeight="1">
      <c r="A118" s="50" t="s">
        <v>164</v>
      </c>
      <c r="B118" s="51" t="s">
        <v>136</v>
      </c>
      <c r="C118" s="76" t="s">
        <v>302</v>
      </c>
      <c r="D118" s="77">
        <v>1248700</v>
      </c>
      <c r="E118" s="78">
        <f>E119+E120</f>
        <v>638788.12</v>
      </c>
      <c r="F118" s="79">
        <f>IF(OR(D118="-",IF(E118="-",0,E118)&gt;=IF(D118="-",0,D118)),"-",IF(D118="-",0,D118)-IF(E118="-",0,E118))</f>
        <v>609911.88</v>
      </c>
    </row>
    <row r="119" spans="1:6" ht="15.75">
      <c r="A119" s="50" t="s">
        <v>166</v>
      </c>
      <c r="B119" s="51" t="s">
        <v>136</v>
      </c>
      <c r="C119" s="76" t="s">
        <v>303</v>
      </c>
      <c r="D119" s="77">
        <v>398700</v>
      </c>
      <c r="E119" s="78">
        <v>398700</v>
      </c>
      <c r="F119" s="79" t="str">
        <f t="shared" si="3"/>
        <v>-</v>
      </c>
    </row>
    <row r="120" spans="1:6" ht="15.75">
      <c r="A120" s="50" t="s">
        <v>168</v>
      </c>
      <c r="B120" s="51" t="s">
        <v>136</v>
      </c>
      <c r="C120" s="76" t="s">
        <v>304</v>
      </c>
      <c r="D120" s="77">
        <v>850000</v>
      </c>
      <c r="E120" s="78">
        <v>240088.12</v>
      </c>
      <c r="F120" s="79">
        <f>IF(OR(D120="-",IF(E120="-",0,E120)&gt;=IF(D120="-",0,D120)),"-",IF(D120="-",0,D120)-IF(E120="-",0,E120))</f>
        <v>609911.88</v>
      </c>
    </row>
    <row r="121" spans="1:6" ht="63.75" customHeight="1">
      <c r="A121" s="50" t="s">
        <v>305</v>
      </c>
      <c r="B121" s="51" t="s">
        <v>136</v>
      </c>
      <c r="C121" s="76" t="s">
        <v>306</v>
      </c>
      <c r="D121" s="77">
        <v>1084200</v>
      </c>
      <c r="E121" s="78">
        <f>E122+E125</f>
        <v>889109.03</v>
      </c>
      <c r="F121" s="79">
        <f>IF(OR(D121="-",IF(E121="-",0,E121)&gt;=IF(D121="-",0,D121)),"-",IF(D121="-",0,D121)-IF(E121="-",0,E121))</f>
        <v>195090.96999999997</v>
      </c>
    </row>
    <row r="122" spans="1:6" ht="63.75" customHeight="1">
      <c r="A122" s="50" t="s">
        <v>162</v>
      </c>
      <c r="B122" s="51" t="s">
        <v>136</v>
      </c>
      <c r="C122" s="76" t="s">
        <v>307</v>
      </c>
      <c r="D122" s="77">
        <v>872400</v>
      </c>
      <c r="E122" s="78">
        <f>E123</f>
        <v>872377.03</v>
      </c>
      <c r="F122" s="79">
        <f>IF(OR(D122="-",IF(E122="-",0,E122)&gt;=IF(D122="-",0,D122)),"-",IF(D122="-",0,D122)-IF(E122="-",0,E122))</f>
        <v>22.96999999997206</v>
      </c>
    </row>
    <row r="123" spans="1:6" ht="34.5" customHeight="1">
      <c r="A123" s="50" t="s">
        <v>164</v>
      </c>
      <c r="B123" s="51" t="s">
        <v>136</v>
      </c>
      <c r="C123" s="76" t="s">
        <v>308</v>
      </c>
      <c r="D123" s="77">
        <v>872400</v>
      </c>
      <c r="E123" s="78">
        <f>E124</f>
        <v>872377.03</v>
      </c>
      <c r="F123" s="79">
        <f>IF(OR(D123="-",IF(E123="-",0,E123)&gt;=IF(D123="-",0,D123)),"-",IF(D123="-",0,D123)-IF(E123="-",0,E123))</f>
        <v>22.96999999997206</v>
      </c>
    </row>
    <row r="124" spans="1:6" ht="29.25" customHeight="1">
      <c r="A124" s="50" t="s">
        <v>166</v>
      </c>
      <c r="B124" s="51" t="s">
        <v>136</v>
      </c>
      <c r="C124" s="76" t="s">
        <v>309</v>
      </c>
      <c r="D124" s="77">
        <v>872400</v>
      </c>
      <c r="E124" s="78">
        <v>872377.03</v>
      </c>
      <c r="F124" s="79">
        <f>IF(OR(D124="-",IF(E124="-",0,E124)&gt;=IF(D124="-",0,D124)),"-",IF(D124="-",0,D124)-IF(E124="-",0,E124))</f>
        <v>22.96999999997206</v>
      </c>
    </row>
    <row r="125" spans="1:6" ht="39.75" customHeight="1">
      <c r="A125" s="50" t="s">
        <v>310</v>
      </c>
      <c r="B125" s="51" t="s">
        <v>136</v>
      </c>
      <c r="C125" s="76" t="s">
        <v>311</v>
      </c>
      <c r="D125" s="77">
        <v>211800</v>
      </c>
      <c r="E125" s="78">
        <v>16732</v>
      </c>
      <c r="F125" s="79">
        <f t="shared" si="3"/>
        <v>195068</v>
      </c>
    </row>
    <row r="126" spans="1:6" ht="15.75">
      <c r="A126" s="50" t="s">
        <v>312</v>
      </c>
      <c r="B126" s="51" t="s">
        <v>136</v>
      </c>
      <c r="C126" s="76" t="s">
        <v>313</v>
      </c>
      <c r="D126" s="77">
        <v>211800</v>
      </c>
      <c r="E126" s="78">
        <v>16732</v>
      </c>
      <c r="F126" s="79">
        <f t="shared" si="3"/>
        <v>195068</v>
      </c>
    </row>
    <row r="127" spans="1:6" ht="44.25" customHeight="1">
      <c r="A127" s="50" t="s">
        <v>314</v>
      </c>
      <c r="B127" s="51" t="s">
        <v>136</v>
      </c>
      <c r="C127" s="76" t="s">
        <v>315</v>
      </c>
      <c r="D127" s="77">
        <v>211800</v>
      </c>
      <c r="E127" s="78">
        <v>16732</v>
      </c>
      <c r="F127" s="79">
        <f t="shared" si="3"/>
        <v>195068</v>
      </c>
    </row>
    <row r="128" spans="1:6" ht="38.25" customHeight="1">
      <c r="A128" s="50" t="s">
        <v>316</v>
      </c>
      <c r="B128" s="51" t="s">
        <v>136</v>
      </c>
      <c r="C128" s="76" t="s">
        <v>317</v>
      </c>
      <c r="D128" s="77">
        <v>644800</v>
      </c>
      <c r="E128" s="78">
        <v>592155.32999999996</v>
      </c>
      <c r="F128" s="79">
        <f t="shared" si="3"/>
        <v>52644.670000000042</v>
      </c>
    </row>
    <row r="129" spans="1:6" ht="35.25" customHeight="1">
      <c r="A129" s="50" t="s">
        <v>162</v>
      </c>
      <c r="B129" s="51" t="s">
        <v>136</v>
      </c>
      <c r="C129" s="76" t="s">
        <v>318</v>
      </c>
      <c r="D129" s="77">
        <v>644800</v>
      </c>
      <c r="E129" s="78">
        <v>592155.32999999996</v>
      </c>
      <c r="F129" s="79">
        <f t="shared" si="3"/>
        <v>52644.670000000042</v>
      </c>
    </row>
    <row r="130" spans="1:6" ht="36.75" customHeight="1">
      <c r="A130" s="50" t="s">
        <v>164</v>
      </c>
      <c r="B130" s="51" t="s">
        <v>136</v>
      </c>
      <c r="C130" s="76" t="s">
        <v>319</v>
      </c>
      <c r="D130" s="77">
        <v>644800</v>
      </c>
      <c r="E130" s="78">
        <v>592155.32999999996</v>
      </c>
      <c r="F130" s="79">
        <f t="shared" si="3"/>
        <v>52644.670000000042</v>
      </c>
    </row>
    <row r="131" spans="1:6" ht="29.25" customHeight="1">
      <c r="A131" s="50" t="s">
        <v>166</v>
      </c>
      <c r="B131" s="51" t="s">
        <v>136</v>
      </c>
      <c r="C131" s="76" t="s">
        <v>320</v>
      </c>
      <c r="D131" s="77">
        <v>644800</v>
      </c>
      <c r="E131" s="78">
        <v>592155.32999999996</v>
      </c>
      <c r="F131" s="79">
        <f t="shared" si="3"/>
        <v>52644.670000000042</v>
      </c>
    </row>
    <row r="132" spans="1:6" ht="57" customHeight="1">
      <c r="A132" s="50" t="s">
        <v>321</v>
      </c>
      <c r="B132" s="51" t="s">
        <v>136</v>
      </c>
      <c r="C132" s="76" t="s">
        <v>322</v>
      </c>
      <c r="D132" s="77">
        <v>585000</v>
      </c>
      <c r="E132" s="78">
        <v>582329.82999999996</v>
      </c>
      <c r="F132" s="79">
        <f t="shared" si="3"/>
        <v>2670.1700000000419</v>
      </c>
    </row>
    <row r="133" spans="1:6" ht="40.5" customHeight="1">
      <c r="A133" s="50" t="s">
        <v>310</v>
      </c>
      <c r="B133" s="51" t="s">
        <v>136</v>
      </c>
      <c r="C133" s="76" t="s">
        <v>323</v>
      </c>
      <c r="D133" s="77">
        <v>585000</v>
      </c>
      <c r="E133" s="78">
        <v>582329.82999999996</v>
      </c>
      <c r="F133" s="79">
        <f t="shared" si="3"/>
        <v>2670.1700000000419</v>
      </c>
    </row>
    <row r="134" spans="1:6" ht="15.75">
      <c r="A134" s="50" t="s">
        <v>312</v>
      </c>
      <c r="B134" s="51" t="s">
        <v>136</v>
      </c>
      <c r="C134" s="76" t="s">
        <v>324</v>
      </c>
      <c r="D134" s="77">
        <v>585000</v>
      </c>
      <c r="E134" s="78">
        <v>582329.82999999996</v>
      </c>
      <c r="F134" s="79">
        <f t="shared" si="3"/>
        <v>2670.1700000000419</v>
      </c>
    </row>
    <row r="135" spans="1:6" ht="45.75" customHeight="1">
      <c r="A135" s="50" t="s">
        <v>314</v>
      </c>
      <c r="B135" s="51" t="s">
        <v>136</v>
      </c>
      <c r="C135" s="76" t="s">
        <v>325</v>
      </c>
      <c r="D135" s="77">
        <v>585000</v>
      </c>
      <c r="E135" s="78">
        <v>582329.82999999996</v>
      </c>
      <c r="F135" s="79">
        <f t="shared" si="3"/>
        <v>2670.1700000000419</v>
      </c>
    </row>
    <row r="136" spans="1:6" ht="15.75">
      <c r="A136" s="46" t="s">
        <v>326</v>
      </c>
      <c r="B136" s="47" t="s">
        <v>136</v>
      </c>
      <c r="C136" s="68" t="s">
        <v>327</v>
      </c>
      <c r="D136" s="69">
        <v>32000</v>
      </c>
      <c r="E136" s="70">
        <f>E137</f>
        <v>22480</v>
      </c>
      <c r="F136" s="71">
        <f>IF(OR(D136="-",IF(E136="-",0,E136)&gt;=IF(D136="-",0,D136)),"-",IF(D136="-",0,D136)-IF(E136="-",0,E136))</f>
        <v>9520</v>
      </c>
    </row>
    <row r="137" spans="1:6" ht="41.25" customHeight="1">
      <c r="A137" s="46" t="s">
        <v>328</v>
      </c>
      <c r="B137" s="47" t="s">
        <v>136</v>
      </c>
      <c r="C137" s="68" t="s">
        <v>329</v>
      </c>
      <c r="D137" s="69">
        <v>32000</v>
      </c>
      <c r="E137" s="70">
        <f>E138</f>
        <v>22480</v>
      </c>
      <c r="F137" s="71">
        <f t="shared" si="3"/>
        <v>9520</v>
      </c>
    </row>
    <row r="138" spans="1:6" ht="34.5" customHeight="1">
      <c r="A138" s="50" t="s">
        <v>212</v>
      </c>
      <c r="B138" s="51" t="s">
        <v>136</v>
      </c>
      <c r="C138" s="76" t="s">
        <v>330</v>
      </c>
      <c r="D138" s="77">
        <v>32000</v>
      </c>
      <c r="E138" s="78">
        <f>E139</f>
        <v>22480</v>
      </c>
      <c r="F138" s="79">
        <f t="shared" si="3"/>
        <v>9520</v>
      </c>
    </row>
    <row r="139" spans="1:6" ht="74.25" customHeight="1">
      <c r="A139" s="50" t="s">
        <v>214</v>
      </c>
      <c r="B139" s="51" t="s">
        <v>136</v>
      </c>
      <c r="C139" s="76" t="s">
        <v>331</v>
      </c>
      <c r="D139" s="77">
        <v>32000</v>
      </c>
      <c r="E139" s="78">
        <f>E140</f>
        <v>22480</v>
      </c>
      <c r="F139" s="79">
        <f t="shared" si="3"/>
        <v>9520</v>
      </c>
    </row>
    <row r="140" spans="1:6" ht="52.5" customHeight="1">
      <c r="A140" s="50" t="s">
        <v>332</v>
      </c>
      <c r="B140" s="51" t="s">
        <v>136</v>
      </c>
      <c r="C140" s="76" t="s">
        <v>333</v>
      </c>
      <c r="D140" s="77">
        <v>32000</v>
      </c>
      <c r="E140" s="78">
        <f>E141</f>
        <v>22480</v>
      </c>
      <c r="F140" s="79">
        <f t="shared" si="3"/>
        <v>9520</v>
      </c>
    </row>
    <row r="141" spans="1:6" ht="36.75" customHeight="1">
      <c r="A141" s="50" t="s">
        <v>162</v>
      </c>
      <c r="B141" s="51" t="s">
        <v>136</v>
      </c>
      <c r="C141" s="76" t="s">
        <v>334</v>
      </c>
      <c r="D141" s="77">
        <v>32000</v>
      </c>
      <c r="E141" s="78">
        <f>E142</f>
        <v>22480</v>
      </c>
      <c r="F141" s="79">
        <f t="shared" si="3"/>
        <v>9520</v>
      </c>
    </row>
    <row r="142" spans="1:6" ht="36.75" customHeight="1">
      <c r="A142" s="50" t="s">
        <v>164</v>
      </c>
      <c r="B142" s="51" t="s">
        <v>136</v>
      </c>
      <c r="C142" s="76" t="s">
        <v>335</v>
      </c>
      <c r="D142" s="77">
        <v>32000</v>
      </c>
      <c r="E142" s="78">
        <f>E143</f>
        <v>22480</v>
      </c>
      <c r="F142" s="79">
        <f t="shared" si="3"/>
        <v>9520</v>
      </c>
    </row>
    <row r="143" spans="1:6" ht="15.75">
      <c r="A143" s="50" t="s">
        <v>166</v>
      </c>
      <c r="B143" s="51" t="s">
        <v>136</v>
      </c>
      <c r="C143" s="76" t="s">
        <v>336</v>
      </c>
      <c r="D143" s="77">
        <v>32000</v>
      </c>
      <c r="E143" s="78">
        <v>22480</v>
      </c>
      <c r="F143" s="79">
        <f t="shared" ref="F143:F172" si="4">IF(OR(D143="-",IF(E143="-",0,E143)&gt;=IF(D143="-",0,D143)),"-",IF(D143="-",0,D143)-IF(E143="-",0,E143))</f>
        <v>9520</v>
      </c>
    </row>
    <row r="144" spans="1:6" ht="15.75">
      <c r="A144" s="46" t="s">
        <v>337</v>
      </c>
      <c r="B144" s="47" t="s">
        <v>136</v>
      </c>
      <c r="C144" s="68" t="s">
        <v>338</v>
      </c>
      <c r="D144" s="69">
        <f>D145</f>
        <v>4089500</v>
      </c>
      <c r="E144" s="70">
        <f>E145</f>
        <v>3016453.4400000004</v>
      </c>
      <c r="F144" s="71">
        <f>IF(OR(D144="-",IF(E144="-",0,E144)&gt;=IF(D144="-",0,D144)),"-",IF(D144="-",0,D144)-IF(E144="-",0,E144))</f>
        <v>1073046.5599999996</v>
      </c>
    </row>
    <row r="145" spans="1:6" ht="15.75">
      <c r="A145" s="46" t="s">
        <v>339</v>
      </c>
      <c r="B145" s="47" t="s">
        <v>136</v>
      </c>
      <c r="C145" s="68" t="s">
        <v>340</v>
      </c>
      <c r="D145" s="69">
        <f>D146</f>
        <v>4089500</v>
      </c>
      <c r="E145" s="70">
        <f>E146</f>
        <v>3016453.4400000004</v>
      </c>
      <c r="F145" s="71">
        <f>IF(OR(D145="-",IF(E145="-",0,E145)&gt;=IF(D145="-",0,D145)),"-",IF(D145="-",0,D145)-IF(E145="-",0,E145))</f>
        <v>1073046.5599999996</v>
      </c>
    </row>
    <row r="146" spans="1:6" ht="45.75" customHeight="1">
      <c r="A146" s="50" t="s">
        <v>341</v>
      </c>
      <c r="B146" s="51" t="s">
        <v>136</v>
      </c>
      <c r="C146" s="76" t="s">
        <v>342</v>
      </c>
      <c r="D146" s="77">
        <f>D147+D152</f>
        <v>4089500</v>
      </c>
      <c r="E146" s="78">
        <f>E147+E152</f>
        <v>3016453.4400000004</v>
      </c>
      <c r="F146" s="79">
        <f>IF(OR(D146="-",IF(E146="-",0,E146)&gt;=IF(D146="-",0,D146)),"-",IF(D146="-",0,D146)-IF(E146="-",0,E146))</f>
        <v>1073046.5599999996</v>
      </c>
    </row>
    <row r="147" spans="1:6" ht="30.75" customHeight="1">
      <c r="A147" s="50" t="s">
        <v>343</v>
      </c>
      <c r="B147" s="51" t="s">
        <v>136</v>
      </c>
      <c r="C147" s="76" t="s">
        <v>344</v>
      </c>
      <c r="D147" s="77">
        <v>2888900</v>
      </c>
      <c r="E147" s="78">
        <f>E148</f>
        <v>1873521.82</v>
      </c>
      <c r="F147" s="79">
        <f t="shared" si="4"/>
        <v>1015378.1799999999</v>
      </c>
    </row>
    <row r="148" spans="1:6" ht="40.5" customHeight="1">
      <c r="A148" s="50" t="s">
        <v>345</v>
      </c>
      <c r="B148" s="51" t="s">
        <v>136</v>
      </c>
      <c r="C148" s="76" t="s">
        <v>346</v>
      </c>
      <c r="D148" s="77">
        <v>2888900</v>
      </c>
      <c r="E148" s="78">
        <f>E149</f>
        <v>1873521.82</v>
      </c>
      <c r="F148" s="79">
        <f>F149</f>
        <v>1015378.1799999999</v>
      </c>
    </row>
    <row r="149" spans="1:6" ht="35.25" customHeight="1">
      <c r="A149" s="50" t="s">
        <v>347</v>
      </c>
      <c r="B149" s="51" t="s">
        <v>136</v>
      </c>
      <c r="C149" s="76" t="s">
        <v>348</v>
      </c>
      <c r="D149" s="77">
        <v>2888900</v>
      </c>
      <c r="E149" s="78">
        <f>E150</f>
        <v>1873521.82</v>
      </c>
      <c r="F149" s="79">
        <f>IF(OR(D149="-",IF(E149="-",0,E149)&gt;=IF(D149="-",0,D149)),"-",IF(D149="-",0,D149)-IF(E149="-",0,E149))</f>
        <v>1015378.1799999999</v>
      </c>
    </row>
    <row r="150" spans="1:6" ht="15.75">
      <c r="A150" s="50" t="s">
        <v>349</v>
      </c>
      <c r="B150" s="51" t="s">
        <v>136</v>
      </c>
      <c r="C150" s="76" t="s">
        <v>350</v>
      </c>
      <c r="D150" s="77">
        <v>2888900</v>
      </c>
      <c r="E150" s="78">
        <f>E151</f>
        <v>1873521.82</v>
      </c>
      <c r="F150" s="79">
        <f>IF(OR(D150="-",IF(E150="-",0,E150)&gt;=IF(D150="-",0,D150)),"-",IF(D150="-",0,D150)-IF(E150="-",0,E150))</f>
        <v>1015378.1799999999</v>
      </c>
    </row>
    <row r="151" spans="1:6" ht="37.700000000000003" customHeight="1">
      <c r="A151" s="50" t="s">
        <v>351</v>
      </c>
      <c r="B151" s="51" t="s">
        <v>136</v>
      </c>
      <c r="C151" s="76" t="s">
        <v>352</v>
      </c>
      <c r="D151" s="77">
        <v>2888900</v>
      </c>
      <c r="E151" s="78">
        <v>1873521.82</v>
      </c>
      <c r="F151" s="79">
        <f>IF(OR(D151="-",IF(E151="-",0,E151)&gt;=IF(D151="-",0,D151)),"-",IF(D151="-",0,D151)-IF(E151="-",0,E151))</f>
        <v>1015378.1799999999</v>
      </c>
    </row>
    <row r="152" spans="1:6" ht="36.75" customHeight="1">
      <c r="A152" s="50" t="s">
        <v>353</v>
      </c>
      <c r="B152" s="51" t="s">
        <v>136</v>
      </c>
      <c r="C152" s="76" t="s">
        <v>354</v>
      </c>
      <c r="D152" s="77">
        <f>D153</f>
        <v>1200600</v>
      </c>
      <c r="E152" s="78">
        <f>E153</f>
        <v>1142931.6200000001</v>
      </c>
      <c r="F152" s="79">
        <f>IF(OR(D152="-",IF(E152="-",0,E152)&gt;=IF(D152="-",0,D152)),"-",IF(D152="-",0,D152)-IF(E152="-",0,E152))</f>
        <v>57668.379999999888</v>
      </c>
    </row>
    <row r="153" spans="1:6" ht="39" customHeight="1">
      <c r="A153" s="50" t="s">
        <v>355</v>
      </c>
      <c r="B153" s="51" t="s">
        <v>136</v>
      </c>
      <c r="C153" s="76" t="s">
        <v>356</v>
      </c>
      <c r="D153" s="77">
        <f>D154</f>
        <v>1200600</v>
      </c>
      <c r="E153" s="78">
        <f>E154</f>
        <v>1142931.6200000001</v>
      </c>
      <c r="F153" s="79">
        <f t="shared" si="4"/>
        <v>57668.379999999888</v>
      </c>
    </row>
    <row r="154" spans="1:6" ht="34.5" customHeight="1">
      <c r="A154" s="50" t="s">
        <v>347</v>
      </c>
      <c r="B154" s="51" t="s">
        <v>136</v>
      </c>
      <c r="C154" s="76" t="s">
        <v>357</v>
      </c>
      <c r="D154" s="77">
        <f>D155</f>
        <v>1200600</v>
      </c>
      <c r="E154" s="78">
        <f>E155</f>
        <v>1142931.6200000001</v>
      </c>
      <c r="F154" s="79">
        <f>IF(OR(D154="-",IF(E154="-",0,E154)&gt;=IF(D154="-",0,D154)),"-",IF(D154="-",0,D154)-IF(E154="-",0,E154))</f>
        <v>57668.379999999888</v>
      </c>
    </row>
    <row r="155" spans="1:6" ht="15.75">
      <c r="A155" s="50" t="s">
        <v>349</v>
      </c>
      <c r="B155" s="51" t="s">
        <v>136</v>
      </c>
      <c r="C155" s="76" t="s">
        <v>358</v>
      </c>
      <c r="D155" s="77">
        <f>D156</f>
        <v>1200600</v>
      </c>
      <c r="E155" s="78">
        <f>E156</f>
        <v>1142931.6200000001</v>
      </c>
      <c r="F155" s="79">
        <f t="shared" si="4"/>
        <v>57668.379999999888</v>
      </c>
    </row>
    <row r="156" spans="1:6" ht="15.75">
      <c r="A156" s="50" t="s">
        <v>359</v>
      </c>
      <c r="B156" s="51" t="s">
        <v>136</v>
      </c>
      <c r="C156" s="76" t="s">
        <v>360</v>
      </c>
      <c r="D156" s="77">
        <v>1200600</v>
      </c>
      <c r="E156" s="78">
        <v>1142931.6200000001</v>
      </c>
      <c r="F156" s="79">
        <f>IF(OR(D156="-",IF(E156="-",0,E156)&gt;=IF(D156="-",0,D156)),"-",IF(D156="-",0,D156)-IF(E156="-",0,E156))</f>
        <v>57668.379999999888</v>
      </c>
    </row>
    <row r="157" spans="1:6" ht="15.75">
      <c r="A157" s="46" t="s">
        <v>361</v>
      </c>
      <c r="B157" s="47" t="s">
        <v>136</v>
      </c>
      <c r="C157" s="68" t="s">
        <v>362</v>
      </c>
      <c r="D157" s="69">
        <f t="shared" ref="D157:D163" si="5">D158</f>
        <v>216000</v>
      </c>
      <c r="E157" s="70">
        <f>E158</f>
        <v>121000</v>
      </c>
      <c r="F157" s="71">
        <f>IF(OR(D157="-",IF(E157="-",0,E157)&gt;=IF(D157="-",0,D157)),"-",IF(D157="-",0,D157)-IF(E157="-",0,E157))</f>
        <v>95000</v>
      </c>
    </row>
    <row r="158" spans="1:6" ht="15.75">
      <c r="A158" s="46" t="s">
        <v>363</v>
      </c>
      <c r="B158" s="47" t="s">
        <v>136</v>
      </c>
      <c r="C158" s="68" t="s">
        <v>364</v>
      </c>
      <c r="D158" s="69">
        <f t="shared" si="5"/>
        <v>216000</v>
      </c>
      <c r="E158" s="70">
        <f>E159</f>
        <v>121000</v>
      </c>
      <c r="F158" s="71">
        <f t="shared" si="4"/>
        <v>95000</v>
      </c>
    </row>
    <row r="159" spans="1:6" ht="39.75" customHeight="1">
      <c r="A159" s="50" t="s">
        <v>212</v>
      </c>
      <c r="B159" s="51" t="s">
        <v>136</v>
      </c>
      <c r="C159" s="76" t="s">
        <v>365</v>
      </c>
      <c r="D159" s="77">
        <f t="shared" si="5"/>
        <v>216000</v>
      </c>
      <c r="E159" s="78">
        <f>E160</f>
        <v>121000</v>
      </c>
      <c r="F159" s="79">
        <f>IF(OR(D159="-",IF(E159="-",0,E159)&gt;=IF(D159="-",0,D159)),"-",IF(D159="-",0,D159)-IF(E159="-",0,E159))</f>
        <v>95000</v>
      </c>
    </row>
    <row r="160" spans="1:6" ht="75" customHeight="1">
      <c r="A160" s="50" t="s">
        <v>366</v>
      </c>
      <c r="B160" s="51" t="s">
        <v>136</v>
      </c>
      <c r="C160" s="76" t="s">
        <v>367</v>
      </c>
      <c r="D160" s="77">
        <f t="shared" si="5"/>
        <v>216000</v>
      </c>
      <c r="E160" s="78">
        <f>E161</f>
        <v>121000</v>
      </c>
      <c r="F160" s="79">
        <f t="shared" si="4"/>
        <v>95000</v>
      </c>
    </row>
    <row r="161" spans="1:6" ht="56.25" customHeight="1">
      <c r="A161" s="50" t="s">
        <v>368</v>
      </c>
      <c r="B161" s="51" t="s">
        <v>136</v>
      </c>
      <c r="C161" s="76" t="s">
        <v>369</v>
      </c>
      <c r="D161" s="77">
        <f t="shared" si="5"/>
        <v>216000</v>
      </c>
      <c r="E161" s="78">
        <f>E162</f>
        <v>121000</v>
      </c>
      <c r="F161" s="79">
        <f>IF(OR(D161="-",IF(E161="-",0,E161)&gt;=IF(D161="-",0,D161)),"-",IF(D161="-",0,D161)-IF(E161="-",0,E161))</f>
        <v>95000</v>
      </c>
    </row>
    <row r="162" spans="1:6" ht="21" customHeight="1">
      <c r="A162" s="50" t="s">
        <v>370</v>
      </c>
      <c r="B162" s="51" t="s">
        <v>136</v>
      </c>
      <c r="C162" s="76" t="s">
        <v>371</v>
      </c>
      <c r="D162" s="77">
        <f t="shared" si="5"/>
        <v>216000</v>
      </c>
      <c r="E162" s="78">
        <f>E163</f>
        <v>121000</v>
      </c>
      <c r="F162" s="79">
        <f t="shared" si="4"/>
        <v>95000</v>
      </c>
    </row>
    <row r="163" spans="1:6" ht="24.75" customHeight="1">
      <c r="A163" s="50" t="s">
        <v>372</v>
      </c>
      <c r="B163" s="51" t="s">
        <v>136</v>
      </c>
      <c r="C163" s="76" t="s">
        <v>373</v>
      </c>
      <c r="D163" s="77">
        <f t="shared" si="5"/>
        <v>216000</v>
      </c>
      <c r="E163" s="78">
        <f>E164</f>
        <v>121000</v>
      </c>
      <c r="F163" s="79">
        <f>IF(OR(D163="-",IF(E163="-",0,E163)&gt;=IF(D163="-",0,D163)),"-",IF(D163="-",0,D163)-IF(E163="-",0,E163))</f>
        <v>95000</v>
      </c>
    </row>
    <row r="164" spans="1:6" ht="15.75">
      <c r="A164" s="50" t="s">
        <v>374</v>
      </c>
      <c r="B164" s="51" t="s">
        <v>136</v>
      </c>
      <c r="C164" s="76" t="s">
        <v>375</v>
      </c>
      <c r="D164" s="77">
        <v>216000</v>
      </c>
      <c r="E164" s="78">
        <v>121000</v>
      </c>
      <c r="F164" s="79">
        <f>IF(OR(D164="-",IF(E164="-",0,E164)&gt;=IF(D164="-",0,D164)),"-",IF(D164="-",0,D164)-IF(E164="-",0,E164))</f>
        <v>95000</v>
      </c>
    </row>
    <row r="165" spans="1:6" ht="15.75">
      <c r="A165" s="46" t="s">
        <v>376</v>
      </c>
      <c r="B165" s="47" t="s">
        <v>136</v>
      </c>
      <c r="C165" s="68" t="s">
        <v>377</v>
      </c>
      <c r="D165" s="69">
        <v>1000</v>
      </c>
      <c r="E165" s="70" t="s">
        <v>40</v>
      </c>
      <c r="F165" s="71">
        <f t="shared" si="4"/>
        <v>1000</v>
      </c>
    </row>
    <row r="166" spans="1:6" ht="15.75">
      <c r="A166" s="46" t="s">
        <v>378</v>
      </c>
      <c r="B166" s="47" t="s">
        <v>136</v>
      </c>
      <c r="C166" s="68" t="s">
        <v>379</v>
      </c>
      <c r="D166" s="69">
        <v>1000</v>
      </c>
      <c r="E166" s="70" t="s">
        <v>40</v>
      </c>
      <c r="F166" s="71">
        <f t="shared" si="4"/>
        <v>1000</v>
      </c>
    </row>
    <row r="167" spans="1:6" ht="41.25" customHeight="1">
      <c r="A167" s="50" t="s">
        <v>380</v>
      </c>
      <c r="B167" s="51" t="s">
        <v>136</v>
      </c>
      <c r="C167" s="76" t="s">
        <v>381</v>
      </c>
      <c r="D167" s="77">
        <v>1000</v>
      </c>
      <c r="E167" s="78" t="s">
        <v>40</v>
      </c>
      <c r="F167" s="79">
        <f t="shared" si="4"/>
        <v>1000</v>
      </c>
    </row>
    <row r="168" spans="1:6" ht="31.5" customHeight="1">
      <c r="A168" s="50" t="s">
        <v>382</v>
      </c>
      <c r="B168" s="51" t="s">
        <v>136</v>
      </c>
      <c r="C168" s="76" t="s">
        <v>383</v>
      </c>
      <c r="D168" s="77">
        <v>1000</v>
      </c>
      <c r="E168" s="78" t="s">
        <v>40</v>
      </c>
      <c r="F168" s="79">
        <f t="shared" si="4"/>
        <v>1000</v>
      </c>
    </row>
    <row r="169" spans="1:6" ht="63" customHeight="1">
      <c r="A169" s="50" t="s">
        <v>384</v>
      </c>
      <c r="B169" s="51" t="s">
        <v>136</v>
      </c>
      <c r="C169" s="76" t="s">
        <v>385</v>
      </c>
      <c r="D169" s="77">
        <v>1000</v>
      </c>
      <c r="E169" s="78" t="s">
        <v>40</v>
      </c>
      <c r="F169" s="79">
        <f t="shared" si="4"/>
        <v>1000</v>
      </c>
    </row>
    <row r="170" spans="1:6" ht="45.75" customHeight="1">
      <c r="A170" s="50" t="s">
        <v>162</v>
      </c>
      <c r="B170" s="51" t="s">
        <v>136</v>
      </c>
      <c r="C170" s="76" t="s">
        <v>386</v>
      </c>
      <c r="D170" s="77">
        <v>1000</v>
      </c>
      <c r="E170" s="78" t="s">
        <v>40</v>
      </c>
      <c r="F170" s="79">
        <f t="shared" si="4"/>
        <v>1000</v>
      </c>
    </row>
    <row r="171" spans="1:6" ht="36" customHeight="1">
      <c r="A171" s="50" t="s">
        <v>164</v>
      </c>
      <c r="B171" s="51" t="s">
        <v>136</v>
      </c>
      <c r="C171" s="76" t="s">
        <v>387</v>
      </c>
      <c r="D171" s="77">
        <v>1000</v>
      </c>
      <c r="E171" s="78" t="s">
        <v>40</v>
      </c>
      <c r="F171" s="79">
        <f t="shared" si="4"/>
        <v>1000</v>
      </c>
    </row>
    <row r="172" spans="1:6" ht="27" customHeight="1">
      <c r="A172" s="50" t="s">
        <v>166</v>
      </c>
      <c r="B172" s="51" t="s">
        <v>136</v>
      </c>
      <c r="C172" s="76" t="s">
        <v>388</v>
      </c>
      <c r="D172" s="77">
        <v>1000</v>
      </c>
      <c r="E172" s="78" t="s">
        <v>40</v>
      </c>
      <c r="F172" s="79">
        <f t="shared" si="4"/>
        <v>1000</v>
      </c>
    </row>
    <row r="173" spans="1:6" ht="9" customHeight="1">
      <c r="A173" s="53"/>
      <c r="B173" s="54"/>
      <c r="C173" s="80"/>
      <c r="D173" s="81"/>
      <c r="E173" s="82"/>
      <c r="F173" s="82"/>
    </row>
    <row r="174" spans="1:6" ht="13.5" customHeight="1">
      <c r="A174" s="55" t="s">
        <v>389</v>
      </c>
      <c r="B174" s="56" t="s">
        <v>390</v>
      </c>
      <c r="C174" s="83" t="s">
        <v>137</v>
      </c>
      <c r="D174" s="84">
        <v>-3197200</v>
      </c>
      <c r="E174" s="84">
        <f>Доходы!E19-Расходы!E13</f>
        <v>-2726432.5700000022</v>
      </c>
      <c r="F174" s="85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G34" sqref="G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0" t="s">
        <v>392</v>
      </c>
      <c r="B1" s="140"/>
      <c r="C1" s="140"/>
      <c r="D1" s="140"/>
      <c r="E1" s="140"/>
      <c r="F1" s="140"/>
    </row>
    <row r="2" spans="1:6" ht="13.15" customHeight="1">
      <c r="A2" s="125" t="s">
        <v>393</v>
      </c>
      <c r="B2" s="125"/>
      <c r="C2" s="125"/>
      <c r="D2" s="125"/>
      <c r="E2" s="125"/>
      <c r="F2" s="125"/>
    </row>
    <row r="3" spans="1:6" ht="9" customHeight="1">
      <c r="A3" s="36"/>
      <c r="B3" s="57"/>
      <c r="C3" s="37"/>
      <c r="D3" s="38"/>
      <c r="E3" s="38"/>
      <c r="F3" s="58"/>
    </row>
    <row r="4" spans="1:6" ht="13.9" customHeight="1">
      <c r="A4" s="129" t="s">
        <v>21</v>
      </c>
      <c r="B4" s="126" t="s">
        <v>22</v>
      </c>
      <c r="C4" s="132" t="s">
        <v>394</v>
      </c>
      <c r="D4" s="122" t="s">
        <v>24</v>
      </c>
      <c r="E4" s="122" t="s">
        <v>25</v>
      </c>
      <c r="F4" s="119" t="s">
        <v>26</v>
      </c>
    </row>
    <row r="5" spans="1:6" ht="4.9000000000000004" customHeight="1">
      <c r="A5" s="130"/>
      <c r="B5" s="127"/>
      <c r="C5" s="133"/>
      <c r="D5" s="123"/>
      <c r="E5" s="123"/>
      <c r="F5" s="120"/>
    </row>
    <row r="6" spans="1:6" ht="6" customHeight="1">
      <c r="A6" s="130"/>
      <c r="B6" s="127"/>
      <c r="C6" s="133"/>
      <c r="D6" s="123"/>
      <c r="E6" s="123"/>
      <c r="F6" s="120"/>
    </row>
    <row r="7" spans="1:6" ht="4.9000000000000004" customHeight="1">
      <c r="A7" s="130"/>
      <c r="B7" s="127"/>
      <c r="C7" s="133"/>
      <c r="D7" s="123"/>
      <c r="E7" s="123"/>
      <c r="F7" s="120"/>
    </row>
    <row r="8" spans="1:6" ht="6" customHeight="1">
      <c r="A8" s="130"/>
      <c r="B8" s="127"/>
      <c r="C8" s="133"/>
      <c r="D8" s="123"/>
      <c r="E8" s="123"/>
      <c r="F8" s="120"/>
    </row>
    <row r="9" spans="1:6" ht="6" customHeight="1">
      <c r="A9" s="130"/>
      <c r="B9" s="127"/>
      <c r="C9" s="133"/>
      <c r="D9" s="123"/>
      <c r="E9" s="123"/>
      <c r="F9" s="120"/>
    </row>
    <row r="10" spans="1:6" ht="18" customHeight="1">
      <c r="A10" s="131"/>
      <c r="B10" s="128"/>
      <c r="C10" s="141"/>
      <c r="D10" s="124"/>
      <c r="E10" s="124"/>
      <c r="F10" s="121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27</v>
      </c>
      <c r="E11" s="45" t="s">
        <v>28</v>
      </c>
      <c r="F11" s="25" t="s">
        <v>29</v>
      </c>
    </row>
    <row r="12" spans="1:6" ht="12.75" customHeight="1">
      <c r="A12" s="86" t="s">
        <v>411</v>
      </c>
      <c r="B12" s="87" t="s">
        <v>412</v>
      </c>
      <c r="C12" s="88" t="s">
        <v>137</v>
      </c>
      <c r="D12" s="89">
        <f>D18</f>
        <v>3197200</v>
      </c>
      <c r="E12" s="90">
        <f>E18</f>
        <v>2726432.5700000003</v>
      </c>
      <c r="F12" s="91">
        <f>F18</f>
        <v>6851132.5700000003</v>
      </c>
    </row>
    <row r="13" spans="1:6" ht="12.75" customHeight="1">
      <c r="A13" s="92" t="s">
        <v>33</v>
      </c>
      <c r="B13" s="93"/>
      <c r="C13" s="94"/>
      <c r="D13" s="95"/>
      <c r="E13" s="95"/>
      <c r="F13" s="96"/>
    </row>
    <row r="14" spans="1:6" ht="12.75" customHeight="1">
      <c r="A14" s="97" t="s">
        <v>413</v>
      </c>
      <c r="B14" s="98" t="s">
        <v>414</v>
      </c>
      <c r="C14" s="99" t="s">
        <v>137</v>
      </c>
      <c r="D14" s="100" t="s">
        <v>40</v>
      </c>
      <c r="E14" s="100" t="s">
        <v>40</v>
      </c>
      <c r="F14" s="101" t="s">
        <v>40</v>
      </c>
    </row>
    <row r="15" spans="1:6" ht="12.75" customHeight="1">
      <c r="A15" s="92" t="s">
        <v>415</v>
      </c>
      <c r="B15" s="93"/>
      <c r="C15" s="94"/>
      <c r="D15" s="95"/>
      <c r="E15" s="95"/>
      <c r="F15" s="96"/>
    </row>
    <row r="16" spans="1:6" ht="12.75" customHeight="1">
      <c r="A16" s="97" t="s">
        <v>416</v>
      </c>
      <c r="B16" s="98" t="s">
        <v>417</v>
      </c>
      <c r="C16" s="99" t="s">
        <v>137</v>
      </c>
      <c r="D16" s="100" t="s">
        <v>40</v>
      </c>
      <c r="E16" s="100" t="s">
        <v>40</v>
      </c>
      <c r="F16" s="101" t="s">
        <v>40</v>
      </c>
    </row>
    <row r="17" spans="1:6" ht="12.75" customHeight="1">
      <c r="A17" s="92" t="s">
        <v>415</v>
      </c>
      <c r="B17" s="93"/>
      <c r="C17" s="94"/>
      <c r="D17" s="95"/>
      <c r="E17" s="95"/>
      <c r="F17" s="96"/>
    </row>
    <row r="18" spans="1:6" ht="20.25" customHeight="1">
      <c r="A18" s="86" t="s">
        <v>418</v>
      </c>
      <c r="B18" s="87" t="s">
        <v>419</v>
      </c>
      <c r="C18" s="88" t="s">
        <v>420</v>
      </c>
      <c r="D18" s="89">
        <v>3197200</v>
      </c>
      <c r="E18" s="90">
        <f>E19</f>
        <v>2726432.5700000003</v>
      </c>
      <c r="F18" s="91">
        <f>F19</f>
        <v>6851132.5700000003</v>
      </c>
    </row>
    <row r="19" spans="1:6" ht="21.75" customHeight="1">
      <c r="A19" s="86" t="s">
        <v>421</v>
      </c>
      <c r="B19" s="87" t="s">
        <v>419</v>
      </c>
      <c r="C19" s="88" t="s">
        <v>422</v>
      </c>
      <c r="D19" s="90">
        <f>D20+D24</f>
        <v>4124700</v>
      </c>
      <c r="E19" s="90">
        <f>E20+E24</f>
        <v>2726432.5700000003</v>
      </c>
      <c r="F19" s="91">
        <f>D19+E19</f>
        <v>6851132.5700000003</v>
      </c>
    </row>
    <row r="20" spans="1:6" ht="26.25" customHeight="1">
      <c r="A20" s="86" t="s">
        <v>423</v>
      </c>
      <c r="B20" s="87" t="s">
        <v>424</v>
      </c>
      <c r="C20" s="88" t="s">
        <v>425</v>
      </c>
      <c r="D20" s="90">
        <f t="shared" ref="D20:E22" si="0">D21</f>
        <v>-20046700</v>
      </c>
      <c r="E20" s="90">
        <f t="shared" si="0"/>
        <v>-13729197.119999999</v>
      </c>
      <c r="F20" s="91" t="s">
        <v>391</v>
      </c>
    </row>
    <row r="21" spans="1:6" ht="24" customHeight="1">
      <c r="A21" s="102" t="s">
        <v>426</v>
      </c>
      <c r="B21" s="103" t="s">
        <v>424</v>
      </c>
      <c r="C21" s="104" t="s">
        <v>427</v>
      </c>
      <c r="D21" s="105">
        <f t="shared" si="0"/>
        <v>-20046700</v>
      </c>
      <c r="E21" s="105">
        <f t="shared" si="0"/>
        <v>-13729197.119999999</v>
      </c>
      <c r="F21" s="106" t="s">
        <v>391</v>
      </c>
    </row>
    <row r="22" spans="1:6" ht="27" customHeight="1">
      <c r="A22" s="102" t="s">
        <v>428</v>
      </c>
      <c r="B22" s="103" t="s">
        <v>424</v>
      </c>
      <c r="C22" s="104" t="s">
        <v>429</v>
      </c>
      <c r="D22" s="105">
        <f t="shared" si="0"/>
        <v>-20046700</v>
      </c>
      <c r="E22" s="105">
        <f t="shared" si="0"/>
        <v>-13729197.119999999</v>
      </c>
      <c r="F22" s="106" t="s">
        <v>391</v>
      </c>
    </row>
    <row r="23" spans="1:6" ht="26.25" customHeight="1">
      <c r="A23" s="102" t="s">
        <v>430</v>
      </c>
      <c r="B23" s="103" t="s">
        <v>424</v>
      </c>
      <c r="C23" s="104" t="s">
        <v>431</v>
      </c>
      <c r="D23" s="105">
        <v>-20046700</v>
      </c>
      <c r="E23" s="105">
        <v>-13729197.119999999</v>
      </c>
      <c r="F23" s="106" t="s">
        <v>391</v>
      </c>
    </row>
    <row r="24" spans="1:6" ht="28.5" customHeight="1">
      <c r="A24" s="86" t="s">
        <v>432</v>
      </c>
      <c r="B24" s="87" t="s">
        <v>433</v>
      </c>
      <c r="C24" s="88" t="s">
        <v>434</v>
      </c>
      <c r="D24" s="90">
        <f t="shared" ref="D24:E26" si="1">D25</f>
        <v>24171400</v>
      </c>
      <c r="E24" s="90">
        <f t="shared" si="1"/>
        <v>16455629.689999999</v>
      </c>
      <c r="F24" s="91" t="s">
        <v>391</v>
      </c>
    </row>
    <row r="25" spans="1:6" ht="26.25" customHeight="1">
      <c r="A25" s="102" t="s">
        <v>435</v>
      </c>
      <c r="B25" s="103" t="s">
        <v>433</v>
      </c>
      <c r="C25" s="104" t="s">
        <v>436</v>
      </c>
      <c r="D25" s="105">
        <f t="shared" si="1"/>
        <v>24171400</v>
      </c>
      <c r="E25" s="105">
        <f t="shared" si="1"/>
        <v>16455629.689999999</v>
      </c>
      <c r="F25" s="106" t="s">
        <v>391</v>
      </c>
    </row>
    <row r="26" spans="1:6" ht="30.75" customHeight="1">
      <c r="A26" s="102" t="s">
        <v>437</v>
      </c>
      <c r="B26" s="103" t="s">
        <v>433</v>
      </c>
      <c r="C26" s="104" t="s">
        <v>438</v>
      </c>
      <c r="D26" s="105">
        <f t="shared" si="1"/>
        <v>24171400</v>
      </c>
      <c r="E26" s="105">
        <f t="shared" si="1"/>
        <v>16455629.689999999</v>
      </c>
      <c r="F26" s="106" t="s">
        <v>391</v>
      </c>
    </row>
    <row r="27" spans="1:6" ht="40.5" customHeight="1">
      <c r="A27" s="102" t="s">
        <v>439</v>
      </c>
      <c r="B27" s="103" t="s">
        <v>433</v>
      </c>
      <c r="C27" s="104" t="s">
        <v>440</v>
      </c>
      <c r="D27" s="105">
        <v>24171400</v>
      </c>
      <c r="E27" s="105">
        <v>16455629.689999999</v>
      </c>
      <c r="F27" s="106" t="s">
        <v>391</v>
      </c>
    </row>
    <row r="28" spans="1:6" ht="12.75" customHeight="1">
      <c r="A28" s="107"/>
      <c r="B28" s="108"/>
      <c r="C28" s="108"/>
      <c r="D28" s="109"/>
      <c r="E28" s="109"/>
      <c r="F28" s="108"/>
    </row>
    <row r="29" spans="1:6" ht="12.75" customHeight="1">
      <c r="A29" s="108"/>
      <c r="B29" s="108"/>
      <c r="C29" s="108"/>
      <c r="D29" s="108"/>
      <c r="E29" s="108"/>
      <c r="F29" s="108"/>
    </row>
    <row r="30" spans="1:6" ht="12.75" customHeight="1">
      <c r="A30" s="107"/>
      <c r="B30" s="108"/>
      <c r="C30" s="108"/>
      <c r="D30" s="109"/>
      <c r="E30" s="109"/>
      <c r="F30" s="108"/>
    </row>
    <row r="31" spans="1:6" ht="29.25" customHeight="1">
      <c r="A31" s="110" t="s">
        <v>441</v>
      </c>
      <c r="B31" s="111"/>
      <c r="C31" s="112"/>
      <c r="D31" s="139" t="s">
        <v>442</v>
      </c>
      <c r="E31" s="139"/>
      <c r="F31" s="108"/>
    </row>
    <row r="32" spans="1:6" ht="12.75" customHeight="1">
      <c r="A32" s="110"/>
      <c r="B32" s="111"/>
      <c r="C32" s="111"/>
      <c r="D32" s="111"/>
      <c r="E32" s="111"/>
      <c r="F32" s="108"/>
    </row>
    <row r="33" spans="1:6" ht="12.75" customHeight="1">
      <c r="A33" s="110" t="s">
        <v>443</v>
      </c>
      <c r="B33" s="111"/>
      <c r="C33" s="112"/>
      <c r="D33" s="139" t="s">
        <v>444</v>
      </c>
      <c r="E33" s="139"/>
      <c r="F33" s="108"/>
    </row>
    <row r="34" spans="1:6" ht="18.75" customHeight="1">
      <c r="A34" s="110" t="s">
        <v>446</v>
      </c>
      <c r="B34" s="111"/>
      <c r="C34" s="111" t="s">
        <v>445</v>
      </c>
      <c r="D34" s="111" t="s">
        <v>447</v>
      </c>
      <c r="E34" s="111"/>
      <c r="F34" s="108"/>
    </row>
    <row r="35" spans="1:6" ht="12.75" customHeight="1">
      <c r="A35" s="110"/>
      <c r="B35" s="111"/>
      <c r="C35" s="111"/>
      <c r="D35" s="111"/>
      <c r="E35" s="111"/>
      <c r="F35" s="108"/>
    </row>
    <row r="36" spans="1:6" ht="12.75" customHeight="1">
      <c r="A36" s="110" t="s">
        <v>448</v>
      </c>
      <c r="B36" s="111"/>
      <c r="C36" s="111"/>
      <c r="D36" s="111"/>
      <c r="E36" s="111"/>
      <c r="F36" s="108"/>
    </row>
  </sheetData>
  <mergeCells count="10">
    <mergeCell ref="D31:E31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3:F73">
    <cfRule type="cellIs" priority="5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0</v>
      </c>
    </row>
    <row r="8" spans="1:2">
      <c r="A8" t="s">
        <v>406</v>
      </c>
      <c r="B8" t="s">
        <v>0</v>
      </c>
    </row>
    <row r="9" spans="1:2">
      <c r="A9" t="s">
        <v>407</v>
      </c>
      <c r="B9" t="s">
        <v>408</v>
      </c>
    </row>
    <row r="10" spans="1:2">
      <c r="A10" t="s">
        <v>409</v>
      </c>
      <c r="B10" t="s">
        <v>18</v>
      </c>
    </row>
    <row r="11" spans="1:2">
      <c r="A11" t="s">
        <v>410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ГуковоХутор</cp:lastModifiedBy>
  <cp:lastPrinted>2025-08-11T09:14:22Z</cp:lastPrinted>
  <dcterms:created xsi:type="dcterms:W3CDTF">2025-06-30T14:07:08Z</dcterms:created>
  <dcterms:modified xsi:type="dcterms:W3CDTF">2025-08-11T09:17:35Z</dcterms:modified>
</cp:coreProperties>
</file>